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5330" windowHeight="8025" tabRatio="500" activeTab="0"/>
  </bookViews>
  <sheets>
    <sheet name="на 01.01.2023 (2022 год)" sheetId="1" r:id="rId1"/>
  </sheets>
  <definedNames>
    <definedName name="APPT" localSheetId="0">'на 01.01.2023 (2022 год)'!#REF!</definedName>
    <definedName name="FIO" localSheetId="0">'на 01.01.2023 (2022 год)'!#REF!</definedName>
    <definedName name="SIGN" localSheetId="0">'на 01.01.2023 (2022 год)'!#REF!</definedName>
    <definedName name="Z_18A44355_9B01_4B30_A21D_D58AB6C16BB3__wvu_PrintTitles" localSheetId="0">'на 01.01.2023 (2022 год)'!$6:$6</definedName>
    <definedName name="Z_18A44355_9B01_4B30_A21D_D58AB6C16BB3__wvu_Rows" localSheetId="0">'на 01.01.2023 (2022 год)'!$126:$126</definedName>
    <definedName name="Z_3BC8A2A8_E6DA_4580_831A_3F6F11ADCEF2__wvu_PrintTitles" localSheetId="0">'на 01.01.2023 (2022 год)'!$6:$6</definedName>
    <definedName name="Z_3BC8A2A8_E6DA_4580_831A_3F6F11ADCEF2__wvu_Rows" localSheetId="0">'на 01.01.2023 (2022 год)'!#REF!</definedName>
    <definedName name="Z_40AF8D35_BE0F_4075_942A_A459537355E7__wvu_PrintTitles" localSheetId="0">'на 01.01.2023 (2022 год)'!$6:$6</definedName>
    <definedName name="Z_40AF8D35_BE0F_4075_942A_A459537355E7__wvu_Rows" localSheetId="0">'на 01.01.2023 (2022 год)'!#REF!</definedName>
    <definedName name="Z_88127E63_12D7_4F66_B662_AB9F1540D418__wvu_Cols" localSheetId="0">'на 01.01.2023 (2022 год)'!#REF!</definedName>
    <definedName name="Z_88127E63_12D7_4F66_B662_AB9F1540D418__wvu_PrintTitles" localSheetId="0">'на 01.01.2023 (2022 год)'!$6:$6</definedName>
    <definedName name="Z_88127E63_12D7_4F66_B662_AB9F1540D418__wvu_Rows" localSheetId="0">('на 01.01.2023 (2022 год)'!#REF!,'на 01.01.2023 (2022 год)'!#REF!,'на 01.01.2023 (2022 год)'!#REF!,'на 01.01.2023 (2022 год)'!#REF!,'на 01.01.2023 (2022 год)'!#REF!,'на 01.01.2023 (2022 год)'!#REF!)</definedName>
    <definedName name="Z_BF505269_B908_40DB_A66E_94DF9FB9B769__wvu_PrintTitles" localSheetId="0">'на 01.01.2023 (2022 год)'!$6:$6</definedName>
    <definedName name="_xlnm.Print_Titles" localSheetId="0">'на 01.01.2023 (2022 год)'!$6:$6</definedName>
  </definedNames>
  <calcPr fullCalcOnLoad="1"/>
</workbook>
</file>

<file path=xl/sharedStrings.xml><?xml version="1.0" encoding="utf-8"?>
<sst xmlns="http://schemas.openxmlformats.org/spreadsheetml/2006/main" count="220" uniqueCount="168">
  <si>
    <t>Наименование КВД</t>
  </si>
  <si>
    <t>%
Исполнения</t>
  </si>
  <si>
    <t>%
Роста</t>
  </si>
  <si>
    <t>Налоговые и неналоговые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</si>
  <si>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</si>
  <si>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</si>
  <si>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</si>
  <si>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</si>
  <si>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</si>
  <si>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</si>
  <si>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</si>
  <si>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</si>
  <si>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</si>
  <si>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</si>
  <si>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</si>
  <si>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</si>
  <si>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</si>
  <si>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</si>
  <si>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</si>
  <si>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</si>
  <si>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</si>
  <si>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</si>
  <si>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</si>
  <si>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</si>
  <si>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</si>
  <si>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</si>
  <si>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</si>
  <si>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</si>
  <si>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</si>
  <si>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</si>
  <si>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</si>
  <si>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</si>
  <si>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</si>
  <si>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</si>
  <si>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</si>
  <si>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</si>
  <si>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</si>
  <si>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</si>
  <si>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</si>
  <si>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</si>
  <si>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</si>
  <si>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</si>
  <si>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Реализация программ формирования современной городской среды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</si>
  <si>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</si>
  <si>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</si>
  <si>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</si>
  <si>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</si>
  <si>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</si>
  <si>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</si>
  <si>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</si>
  <si>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</si>
  <si>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</si>
  <si>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</si>
  <si>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</si>
  <si>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</si>
  <si>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</si>
  <si>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</si>
  <si>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</si>
  <si>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</si>
  <si>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</si>
  <si>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</si>
  <si>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</si>
  <si>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</si>
  <si>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</si>
  <si>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</si>
  <si>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</si>
  <si>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</si>
  <si>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</si>
  <si>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</si>
  <si>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</si>
  <si>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</si>
  <si>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</si>
  <si>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</si>
  <si>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</si>
  <si>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</si>
  <si>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</si>
  <si>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</si>
  <si>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</si>
  <si>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</si>
  <si>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</si>
  <si>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</si>
  <si>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</si>
  <si>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</si>
  <si>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</si>
  <si>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</si>
  <si>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Итого расходов</t>
  </si>
  <si>
    <t>Дефицит (-), Профицит (+)</t>
  </si>
  <si>
    <t>х</t>
  </si>
  <si>
    <t>Е.В. Капустина</t>
  </si>
  <si>
    <t>Создание новых мест в общеобразовательных организациях, расположенных в сельской местности и поселках городского типа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</si>
  <si>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</si>
  <si>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</si>
  <si>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</si>
  <si>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Культура, кинематография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</si>
  <si>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</si>
  <si>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</si>
  <si>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Резервные фонды</t>
  </si>
  <si>
    <t xml:space="preserve">ИСПОЛНЕНИЕ БЮДЖЕТА ГОРОДСКОГО ОКРУГА ГОРОД МИХАЙЛОВКА </t>
  </si>
  <si>
    <t>ВОЛГОГРАДСКОЙ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</si>
  <si>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</si>
  <si>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обеспечению жильем молодых семей</t>
  </si>
  <si>
    <t>Решение отдельных вопросов местного значения в сфере дополнительного образования детей</t>
  </si>
  <si>
    <t>Замена кровли и выполнение необходимых для этого работ в зданиях муниципальных образовательных организаций</t>
  </si>
  <si>
    <t>Инициативные платежи</t>
  </si>
  <si>
    <t>Задолженность и перерасчеты по отмененным налогам, сборам и иным обязательным платежам</t>
  </si>
  <si>
    <t>Другие вопросы в области образования</t>
  </si>
  <si>
    <t>Реализация мероприятий в сфере дорожной деятельности</t>
  </si>
  <si>
    <t>Реализация мероприятий, связанных с организацией освещения улично-дорожной сети населенных пунктов</t>
  </si>
  <si>
    <t>Организация отдыха детей в каникулярный период в лагерях дневного пребывания на базе муниципальных образовательных организаций</t>
  </si>
  <si>
    <t>Благоустройство площадок для проведения праздничных линеек и других мероприятий в муниципальных общеобразовательных организациях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</si>
  <si>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</si>
  <si>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N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</si>
  <si>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Компенсация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</si>
  <si>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Организационное обеспечение деятельности территориальных административных комиссий</t>
  </si>
  <si>
    <t>Реализация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</si>
  <si>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Организация и осуществление деятельности по опеке и попечительству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</si>
  <si>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</si>
  <si>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</si>
  <si>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</si>
  <si>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</si>
  <si>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</si>
  <si>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</si>
  <si>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</si>
  <si>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</si>
  <si>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</si>
  <si>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</si>
  <si>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</si>
  <si>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</t>
  </si>
  <si>
    <t>Формирование муниципальных дорожных фондов</t>
  </si>
  <si>
    <t>Государственная поддержка отрасли культуры</t>
  </si>
  <si>
    <t>Бюджетные назначения        2022 год</t>
  </si>
  <si>
    <t>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местных бюджетов</t>
  </si>
  <si>
    <t>Содержание объектов благоустройства</t>
  </si>
  <si>
    <t>Источники финансирования дефицита бюджета</t>
  </si>
  <si>
    <t>Софинансирование капитальных вложений в объекты муниципальной собственности в рамках реализации мероприятий по содействию создания новых мест в общеобразовательных организациях, расположенных в сельской местности и поселках городского типа</t>
  </si>
  <si>
    <t>Проведение комплексных кадастровых работ</t>
  </si>
  <si>
    <t>Приобретение и замена оконных блоков и выполнение необходимых для этого работ в зданиях муниципальных образовательных организаций</t>
  </si>
  <si>
    <t>Приобретение и замена осветительных приборов, а также выполнение необходимых для этого работ в зданиях муниципальных образовательных организаций</t>
  </si>
  <si>
    <t>Предупреждение и ликвидация болезней животных, их лечение, защита населения от болезней общих для человека и животных в области обращения с животными в части отлова и содержания животных без владельцев</t>
  </si>
  <si>
    <t>Предупреждение и ликвидация болезней животных, их лечение, защита населения от болезней, общих для человека и животных, в части реконструкции и содержания скотомогильников (биотермических ям)</t>
  </si>
  <si>
    <t>Обеспечение проведения выборов и референдумов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</si>
  <si>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</si>
  <si>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Софинансирование капитальных вложений в объекты муниципальной собственности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которые осуществляются из местных бюджетов</t>
  </si>
  <si>
    <t>Обеспечение устойчивого сокращения непригодного для проживания жилищного фонда</t>
  </si>
  <si>
    <t>Развитие материально-технической базы органов местного самоуправления</t>
  </si>
  <si>
    <t>Реализация проектов местных инициатив населения</t>
  </si>
  <si>
    <t>Достижение показателей деятельности органов исполнительной власти</t>
  </si>
  <si>
    <t>Резервный фонд Администрации Волгоградской области</t>
  </si>
  <si>
    <t>Дотации на поддержку мер по обеспечению сбалансированности местных бюджетов бюджетам муниципальных образований</t>
  </si>
  <si>
    <t>Софинансирование завершения строительства и ввод в эксплуатацию дошкольных образовательных учреждений в рамках регионального проекта "Содействие занятости (Волгоградская область)", входящего в состав национального проекта "Демография"</t>
  </si>
  <si>
    <t>Исполнено на 01.01.2023</t>
  </si>
  <si>
    <t>НА 01.01.2023 (за 2022 год)</t>
  </si>
  <si>
    <t>Исполнено на 01.01.2022</t>
  </si>
  <si>
    <t>Дооснащение действующих объектов физической культуры и спорта оборудованием для лиц с ограниченными возможностями здоровья</t>
  </si>
  <si>
    <t>Начальник финансового отдела администрации городского округа город Михайловка Волгоградской области</t>
  </si>
  <si>
    <t>Развитие муниципальных сегментов видеонаблюдения комплексной информационной системы видеонаблюдения Волгоградской области</t>
  </si>
  <si>
    <t>Иные межбюджетные трансферты на выплату денежного поощрения лучшим комиссиям по делам несовершеннолетних и защиты их прав</t>
  </si>
  <si>
    <t>x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</si>
  <si>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</si>
  <si>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Проведение Всероссийской переписи населения 2020 года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</si>
  <si>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за счёт средств резервного фонда Правительства Российской Федерации</t>
  </si>
  <si>
    <t>Финансовое обеспечение предоставления дополнительного образования детей в муниципальных образовательных организациях, реализующих дополнительные образовательные программы для детей</t>
  </si>
  <si>
    <t>Обеспечение питьевым водоснабжением населения</t>
  </si>
  <si>
    <t>Предоставление субсидий гражданам на оплату жилого помещения и коммунальных услуг в соответствии с Законом Волгоградской области от 12 декабря 2005 г.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</si>
  <si>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</si>
  <si>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</si>
  <si>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Финансовое обеспечение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</si>
  <si>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Финансовое обеспечение расходных обязательств муниципальных образований, связанных с выполнением Указа Президента Российской Федерации от 07 мая 2012 г. N 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</si>
</sst>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.00_р_._-;\-* #,##0.00_р_._-;_-* \-??_р_._-;_-@_-"/>
    <numFmt numFmtId="166" formatCode="#,##0.0"/>
    <numFmt numFmtId="167" formatCode="?"/>
  </numFmts>
  <fonts count="34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6" fillId="26" borderId="1" applyNumberFormat="0" applyAlignment="0" applyProtection="0"/>
    <xf numFmtId="0" fontId="1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7" applyNumberFormat="0" applyAlignment="0" applyProtection="0"/>
    <xf numFmtId="0" fontId="21" fillId="27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8" applyNumberFormat="0" applyAlignment="0" applyProtection="0"/>
    <xf numFmtId="0" fontId="0" fillId="21" borderId="8" applyNumberForma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0" fillId="29" borderId="0" xfId="0" applyFont="1" applyFill="1" applyAlignment="1">
      <alignment vertical="center" wrapText="1"/>
    </xf>
    <xf numFmtId="49" fontId="29" fillId="29" borderId="10" xfId="0" applyNumberFormat="1" applyFont="1" applyFill="1" applyBorder="1" applyAlignment="1">
      <alignment horizontal="center" vertical="center" wrapText="1"/>
    </xf>
    <xf numFmtId="49" fontId="29" fillId="29" borderId="10" xfId="0" applyNumberFormat="1" applyFont="1" applyFill="1" applyBorder="1" applyAlignment="1">
      <alignment horizontal="left" vertical="center" wrapText="1"/>
    </xf>
    <xf numFmtId="166" fontId="29" fillId="29" borderId="10" xfId="0" applyNumberFormat="1" applyFont="1" applyFill="1" applyBorder="1" applyAlignment="1">
      <alignment horizontal="right" vertical="center" wrapText="1"/>
    </xf>
    <xf numFmtId="0" fontId="29" fillId="29" borderId="0" xfId="0" applyFont="1" applyFill="1" applyAlignment="1">
      <alignment vertical="center" wrapText="1"/>
    </xf>
    <xf numFmtId="49" fontId="30" fillId="29" borderId="10" xfId="0" applyNumberFormat="1" applyFont="1" applyFill="1" applyBorder="1" applyAlignment="1">
      <alignment horizontal="left" vertical="center" wrapText="1"/>
    </xf>
    <xf numFmtId="166" fontId="30" fillId="29" borderId="10" xfId="0" applyNumberFormat="1" applyFont="1" applyFill="1" applyBorder="1" applyAlignment="1">
      <alignment horizontal="right" vertical="center" wrapText="1"/>
    </xf>
    <xf numFmtId="167" fontId="30" fillId="29" borderId="10" xfId="0" applyNumberFormat="1" applyFont="1" applyFill="1" applyBorder="1" applyAlignment="1">
      <alignment horizontal="left" vertical="center" wrapText="1"/>
    </xf>
    <xf numFmtId="167" fontId="30" fillId="29" borderId="10" xfId="0" applyNumberFormat="1" applyFont="1" applyFill="1" applyBorder="1" applyAlignment="1" applyProtection="1">
      <alignment horizontal="left" vertical="center" wrapText="1"/>
      <protection/>
    </xf>
    <xf numFmtId="49" fontId="30" fillId="29" borderId="10" xfId="0" applyNumberFormat="1" applyFont="1" applyFill="1" applyBorder="1" applyAlignment="1" applyProtection="1">
      <alignment horizontal="left" vertical="center" wrapText="1"/>
      <protection/>
    </xf>
    <xf numFmtId="166" fontId="30" fillId="30" borderId="10" xfId="0" applyNumberFormat="1" applyFont="1" applyFill="1" applyBorder="1" applyAlignment="1">
      <alignment horizontal="right" vertical="center" wrapText="1"/>
    </xf>
    <xf numFmtId="0" fontId="30" fillId="30" borderId="0" xfId="0" applyFont="1" applyFill="1" applyAlignment="1">
      <alignment vertical="center" wrapText="1"/>
    </xf>
    <xf numFmtId="49" fontId="30" fillId="30" borderId="10" xfId="0" applyNumberFormat="1" applyFont="1" applyFill="1" applyBorder="1" applyAlignment="1">
      <alignment horizontal="left" vertical="center" wrapText="1"/>
    </xf>
    <xf numFmtId="49" fontId="30" fillId="30" borderId="10" xfId="105" applyNumberFormat="1" applyFont="1" applyFill="1" applyBorder="1" applyAlignment="1">
      <alignment horizontal="left" vertical="center" wrapText="1"/>
      <protection/>
    </xf>
    <xf numFmtId="0" fontId="30" fillId="30" borderId="10" xfId="105" applyFont="1" applyFill="1" applyBorder="1" applyAlignment="1">
      <alignment horizontal="left" vertical="center" wrapText="1"/>
      <protection/>
    </xf>
    <xf numFmtId="0" fontId="30" fillId="29" borderId="10" xfId="105" applyFont="1" applyFill="1" applyBorder="1" applyAlignment="1">
      <alignment horizontal="left" vertical="center" wrapText="1"/>
      <protection/>
    </xf>
    <xf numFmtId="167" fontId="29" fillId="29" borderId="10" xfId="0" applyNumberFormat="1" applyFont="1" applyFill="1" applyBorder="1" applyAlignment="1">
      <alignment horizontal="left" vertical="center" wrapText="1"/>
    </xf>
    <xf numFmtId="49" fontId="30" fillId="30" borderId="10" xfId="0" applyNumberFormat="1" applyFont="1" applyFill="1" applyBorder="1" applyAlignment="1" applyProtection="1">
      <alignment horizontal="left" vertical="center" wrapText="1"/>
      <protection/>
    </xf>
    <xf numFmtId="166" fontId="29" fillId="30" borderId="10" xfId="0" applyNumberFormat="1" applyFont="1" applyFill="1" applyBorder="1" applyAlignment="1">
      <alignment horizontal="right" vertical="center" wrapText="1"/>
    </xf>
    <xf numFmtId="0" fontId="33" fillId="29" borderId="0" xfId="0" applyFont="1" applyFill="1" applyAlignment="1">
      <alignment vertical="center" wrapText="1"/>
    </xf>
    <xf numFmtId="49" fontId="29" fillId="29" borderId="0" xfId="0" applyNumberFormat="1" applyFont="1" applyFill="1" applyBorder="1" applyAlignment="1">
      <alignment horizontal="left" vertical="center" wrapText="1"/>
    </xf>
    <xf numFmtId="166" fontId="29" fillId="30" borderId="0" xfId="0" applyNumberFormat="1" applyFont="1" applyFill="1" applyBorder="1" applyAlignment="1">
      <alignment horizontal="right" vertical="center" wrapText="1"/>
    </xf>
    <xf numFmtId="166" fontId="30" fillId="29" borderId="0" xfId="0" applyNumberFormat="1" applyFont="1" applyFill="1" applyAlignment="1">
      <alignment vertical="center" wrapText="1"/>
    </xf>
    <xf numFmtId="166" fontId="30" fillId="30" borderId="0" xfId="0" applyNumberFormat="1" applyFont="1" applyFill="1" applyAlignment="1">
      <alignment vertical="center" wrapText="1"/>
    </xf>
    <xf numFmtId="166" fontId="29" fillId="29" borderId="10" xfId="105" applyNumberFormat="1" applyFont="1" applyFill="1" applyBorder="1" applyAlignment="1">
      <alignment horizontal="right" vertical="center" wrapText="1"/>
      <protection/>
    </xf>
    <xf numFmtId="166" fontId="30" fillId="29" borderId="10" xfId="105" applyNumberFormat="1" applyFont="1" applyFill="1" applyBorder="1" applyAlignment="1">
      <alignment horizontal="right" vertical="center" wrapText="1"/>
      <protection/>
    </xf>
    <xf numFmtId="49" fontId="30" fillId="0" borderId="10" xfId="0" applyNumberFormat="1" applyFont="1" applyFill="1" applyBorder="1" applyAlignment="1">
      <alignment horizontal="left" vertical="center" wrapText="1"/>
    </xf>
    <xf numFmtId="0" fontId="30" fillId="29" borderId="10" xfId="0" applyFont="1" applyFill="1" applyBorder="1" applyAlignment="1">
      <alignment vertical="center" wrapText="1"/>
    </xf>
    <xf numFmtId="166" fontId="30" fillId="29" borderId="10" xfId="0" applyNumberFormat="1" applyFont="1" applyFill="1" applyBorder="1" applyAlignment="1">
      <alignment vertical="center" wrapText="1"/>
    </xf>
    <xf numFmtId="166" fontId="30" fillId="30" borderId="10" xfId="0" applyNumberFormat="1" applyFont="1" applyFill="1" applyBorder="1" applyAlignment="1">
      <alignment vertical="center" wrapText="1"/>
    </xf>
    <xf numFmtId="166" fontId="33" fillId="30" borderId="10" xfId="0" applyNumberFormat="1" applyFont="1" applyFill="1" applyBorder="1" applyAlignment="1">
      <alignment horizontal="right" vertical="center" wrapText="1"/>
    </xf>
    <xf numFmtId="166" fontId="33" fillId="30" borderId="11" xfId="0" applyNumberFormat="1" applyFont="1" applyFill="1" applyBorder="1" applyAlignment="1">
      <alignment horizontal="right" vertical="center" wrapText="1"/>
    </xf>
    <xf numFmtId="49" fontId="33" fillId="29" borderId="10" xfId="0" applyNumberFormat="1" applyFont="1" applyFill="1" applyBorder="1" applyAlignment="1">
      <alignment horizontal="left" vertical="center" wrapText="1"/>
    </xf>
    <xf numFmtId="49" fontId="33" fillId="29" borderId="11" xfId="0" applyNumberFormat="1" applyFont="1" applyFill="1" applyBorder="1" applyAlignment="1">
      <alignment horizontal="left" vertical="center" wrapText="1"/>
    </xf>
    <xf numFmtId="0" fontId="30" fillId="29" borderId="0" xfId="0" applyFont="1" applyFill="1" applyAlignment="1">
      <alignment vertical="center" wrapText="1"/>
    </xf>
    <xf numFmtId="0" fontId="29" fillId="30" borderId="0" xfId="0" applyFont="1" applyFill="1" applyAlignment="1">
      <alignment horizontal="center" vertical="center" wrapText="1"/>
    </xf>
    <xf numFmtId="0" fontId="30" fillId="29" borderId="0" xfId="0" applyFont="1" applyFill="1" applyBorder="1" applyAlignment="1">
      <alignment horizontal="right" wrapText="1"/>
    </xf>
    <xf numFmtId="0" fontId="29" fillId="29" borderId="0" xfId="0" applyFont="1" applyFill="1" applyBorder="1" applyAlignment="1">
      <alignment horizontal="center" vertical="center" wrapText="1"/>
    </xf>
    <xf numFmtId="0" fontId="30" fillId="30" borderId="0" xfId="0" applyFont="1" applyFill="1" applyAlignment="1">
      <alignment horizontal="center" vertical="center" wrapText="1"/>
    </xf>
    <xf numFmtId="0" fontId="32" fillId="30" borderId="10" xfId="0" applyFont="1" applyFill="1" applyBorder="1" applyAlignment="1">
      <alignment vertical="center" wrapText="1"/>
    </xf>
    <xf numFmtId="0" fontId="31" fillId="30" borderId="10" xfId="0" applyFont="1" applyFill="1" applyBorder="1" applyAlignment="1">
      <alignment horizontal="center" vertical="center" wrapText="1"/>
    </xf>
    <xf numFmtId="0" fontId="30" fillId="29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" xfId="59"/>
    <cellStyle name="Heading 1" xfId="60"/>
    <cellStyle name="Heading 2" xfId="61"/>
    <cellStyle name="Neutral" xfId="62"/>
    <cellStyle name="Note" xfId="63"/>
    <cellStyle name="Status" xfId="64"/>
    <cellStyle name="Text" xfId="65"/>
    <cellStyle name="Warning" xfId="66"/>
    <cellStyle name="Акцент1" xfId="67"/>
    <cellStyle name="Акцент1 2" xfId="68"/>
    <cellStyle name="Акцент2" xfId="69"/>
    <cellStyle name="Акцент2 2" xfId="70"/>
    <cellStyle name="Акцент3" xfId="71"/>
    <cellStyle name="Акцент3 2" xfId="72"/>
    <cellStyle name="Акцент4" xfId="73"/>
    <cellStyle name="Акцент4 2" xfId="74"/>
    <cellStyle name="Акцент5" xfId="75"/>
    <cellStyle name="Акцент5 2" xfId="76"/>
    <cellStyle name="Акцент6" xfId="77"/>
    <cellStyle name="Акцент6 2" xfId="78"/>
    <cellStyle name="Ввод " xfId="79"/>
    <cellStyle name="Ввод  2" xfId="80"/>
    <cellStyle name="Вывод" xfId="81"/>
    <cellStyle name="Вывод 2" xfId="82"/>
    <cellStyle name="Вычисление" xfId="83"/>
    <cellStyle name="Вычисление 2" xfId="84"/>
    <cellStyle name="Currency" xfId="85"/>
    <cellStyle name="Currency [0]" xfId="86"/>
    <cellStyle name="Денежный 2" xfId="87"/>
    <cellStyle name="Денежный 2 2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3 2" xfId="107"/>
    <cellStyle name="Обычный 3 2 2" xfId="108"/>
    <cellStyle name="Обычный 3 3" xfId="109"/>
    <cellStyle name="Обычный 4" xfId="110"/>
    <cellStyle name="Обычный 4 2" xfId="111"/>
    <cellStyle name="Обычный 4 2 2" xfId="112"/>
    <cellStyle name="Обычный 4 3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abSelected="1" zoomScale="90" zoomScaleNormal="90" zoomScalePageLayoutView="0" workbookViewId="0" topLeftCell="A64">
      <selection activeCell="G77" sqref="G77"/>
    </sheetView>
  </sheetViews>
  <sheetFormatPr defaultColWidth="9.140625" defaultRowHeight="12.75" outlineLevelRow="7"/>
  <cols>
    <col min="1" max="1" width="54.421875" style="1" customWidth="1"/>
    <col min="2" max="4" width="11.00390625" style="1" customWidth="1"/>
    <col min="5" max="5" width="11.00390625" style="12" customWidth="1"/>
    <col min="6" max="6" width="8.421875" style="1" customWidth="1"/>
    <col min="7" max="16384" width="9.140625" style="1" customWidth="1"/>
  </cols>
  <sheetData>
    <row r="2" spans="1:6" ht="12">
      <c r="A2" s="38" t="s">
        <v>97</v>
      </c>
      <c r="B2" s="39"/>
      <c r="C2" s="39"/>
      <c r="D2" s="39"/>
      <c r="E2" s="39"/>
      <c r="F2" s="39"/>
    </row>
    <row r="3" spans="1:6" ht="12">
      <c r="A3" s="36" t="s">
        <v>98</v>
      </c>
      <c r="B3" s="36"/>
      <c r="C3" s="36"/>
      <c r="D3" s="36"/>
      <c r="E3" s="36"/>
      <c r="F3" s="36"/>
    </row>
    <row r="4" spans="1:6" ht="12">
      <c r="A4" s="36" t="s">
        <v>151</v>
      </c>
      <c r="B4" s="36"/>
      <c r="C4" s="36"/>
      <c r="D4" s="36"/>
      <c r="E4" s="36"/>
      <c r="F4" s="36"/>
    </row>
    <row r="6" spans="1:6" ht="36">
      <c r="A6" s="2" t="s">
        <v>0</v>
      </c>
      <c r="B6" s="2" t="s">
        <v>130</v>
      </c>
      <c r="C6" s="2" t="s">
        <v>150</v>
      </c>
      <c r="D6" s="2" t="s">
        <v>1</v>
      </c>
      <c r="E6" s="2" t="s">
        <v>152</v>
      </c>
      <c r="F6" s="2" t="s">
        <v>2</v>
      </c>
    </row>
    <row r="7" spans="1:6" ht="12">
      <c r="A7" s="41"/>
      <c r="B7" s="41"/>
      <c r="C7" s="41"/>
      <c r="D7" s="41"/>
      <c r="E7" s="41"/>
      <c r="F7" s="41"/>
    </row>
    <row r="8" spans="1:6" s="5" customFormat="1" ht="12">
      <c r="A8" s="3" t="s">
        <v>3</v>
      </c>
      <c r="B8" s="4">
        <f>B9+B10+B11+B16+B19+B22+B23+B30+B34+B35+B41+B42</f>
        <v>815540.2</v>
      </c>
      <c r="C8" s="4">
        <f>C9+C10+C11+C16+C19+C22+C23+C30+C34+C35+C41+C42</f>
        <v>838106.2000000001</v>
      </c>
      <c r="D8" s="4">
        <f>C8/B8*100</f>
        <v>102.76700032689989</v>
      </c>
      <c r="E8" s="4">
        <f>E9+E10+E11+E16+E19+E22+E23+E30+E34+E35+E41+E42</f>
        <v>798451.2000000001</v>
      </c>
      <c r="F8" s="4">
        <f>C8/E8*100</f>
        <v>104.96649012488177</v>
      </c>
    </row>
    <row r="9" spans="1:6" s="5" customFormat="1" ht="12" outlineLevel="2">
      <c r="A9" s="3" t="s">
        <v>4</v>
      </c>
      <c r="B9" s="25">
        <v>482272</v>
      </c>
      <c r="C9" s="4">
        <v>500981.5</v>
      </c>
      <c r="D9" s="4">
        <f aca="true" t="shared" si="0" ref="D9:D69">C9/B9*100</f>
        <v>103.87944977108354</v>
      </c>
      <c r="E9" s="4">
        <v>441433.4</v>
      </c>
      <c r="F9" s="4">
        <f aca="true" t="shared" si="1" ref="F9:F69">C9/E9*100</f>
        <v>113.48971328404238</v>
      </c>
    </row>
    <row r="10" spans="1:6" s="5" customFormat="1" ht="24" outlineLevel="1">
      <c r="A10" s="3" t="s">
        <v>5</v>
      </c>
      <c r="B10" s="25">
        <v>38207.3</v>
      </c>
      <c r="C10" s="4">
        <v>39439.3</v>
      </c>
      <c r="D10" s="4">
        <f t="shared" si="0"/>
        <v>103.22451468698391</v>
      </c>
      <c r="E10" s="4">
        <v>42043.1</v>
      </c>
      <c r="F10" s="4">
        <f t="shared" si="1"/>
        <v>93.8068315609458</v>
      </c>
    </row>
    <row r="11" spans="1:6" s="5" customFormat="1" ht="12" outlineLevel="1">
      <c r="A11" s="3" t="s">
        <v>6</v>
      </c>
      <c r="B11" s="4">
        <f>B12+B13+B14+B15</f>
        <v>73650</v>
      </c>
      <c r="C11" s="4">
        <f>C12+C13+C14+C15</f>
        <v>75100.1</v>
      </c>
      <c r="D11" s="4">
        <f t="shared" si="0"/>
        <v>101.96890699253225</v>
      </c>
      <c r="E11" s="4">
        <f>E12+E13+E14+E15</f>
        <v>84641.2</v>
      </c>
      <c r="F11" s="4">
        <f t="shared" si="1"/>
        <v>88.72759365415425</v>
      </c>
    </row>
    <row r="12" spans="1:6" s="35" customFormat="1" ht="24" outlineLevel="1">
      <c r="A12" s="6" t="s">
        <v>7</v>
      </c>
      <c r="B12" s="26">
        <v>9800</v>
      </c>
      <c r="C12" s="7">
        <v>10103.8</v>
      </c>
      <c r="D12" s="7">
        <f t="shared" si="0"/>
        <v>103.1</v>
      </c>
      <c r="E12" s="7">
        <v>7595.2</v>
      </c>
      <c r="F12" s="7">
        <f t="shared" si="1"/>
        <v>133.0287550031599</v>
      </c>
    </row>
    <row r="13" spans="1:6" s="35" customFormat="1" ht="12" outlineLevel="2">
      <c r="A13" s="6" t="s">
        <v>8</v>
      </c>
      <c r="B13" s="26">
        <v>-650</v>
      </c>
      <c r="C13" s="7">
        <v>-619.3</v>
      </c>
      <c r="D13" s="7">
        <f t="shared" si="0"/>
        <v>95.27692307692307</v>
      </c>
      <c r="E13" s="7">
        <v>8744</v>
      </c>
      <c r="F13" s="7" t="s">
        <v>157</v>
      </c>
    </row>
    <row r="14" spans="1:6" s="35" customFormat="1" ht="12" outlineLevel="2">
      <c r="A14" s="6" t="s">
        <v>9</v>
      </c>
      <c r="B14" s="26">
        <v>49000</v>
      </c>
      <c r="C14" s="7">
        <v>49354.9</v>
      </c>
      <c r="D14" s="7">
        <f t="shared" si="0"/>
        <v>100.72428571428571</v>
      </c>
      <c r="E14" s="7">
        <v>55164.3</v>
      </c>
      <c r="F14" s="7">
        <f t="shared" si="1"/>
        <v>89.46891377213161</v>
      </c>
    </row>
    <row r="15" spans="1:6" s="35" customFormat="1" ht="24" outlineLevel="2">
      <c r="A15" s="6" t="s">
        <v>10</v>
      </c>
      <c r="B15" s="26">
        <v>15500</v>
      </c>
      <c r="C15" s="7">
        <v>16260.7</v>
      </c>
      <c r="D15" s="7">
        <f t="shared" si="0"/>
        <v>104.90774193548387</v>
      </c>
      <c r="E15" s="7">
        <v>13137.7</v>
      </c>
      <c r="F15" s="7">
        <f t="shared" si="1"/>
        <v>123.77128416693941</v>
      </c>
    </row>
    <row r="16" spans="1:6" s="5" customFormat="1" ht="12" outlineLevel="1">
      <c r="A16" s="3" t="s">
        <v>11</v>
      </c>
      <c r="B16" s="4">
        <f>B17+B18</f>
        <v>65530</v>
      </c>
      <c r="C16" s="4">
        <f>C17+C18</f>
        <v>66288.59999999999</v>
      </c>
      <c r="D16" s="4">
        <f t="shared" si="0"/>
        <v>101.1576377231802</v>
      </c>
      <c r="E16" s="4">
        <f>E17+E18</f>
        <v>72350.8</v>
      </c>
      <c r="F16" s="4">
        <f t="shared" si="1"/>
        <v>91.62110163260114</v>
      </c>
    </row>
    <row r="17" spans="1:6" s="35" customFormat="1" ht="12" outlineLevel="2">
      <c r="A17" s="6" t="s">
        <v>12</v>
      </c>
      <c r="B17" s="26">
        <v>10430</v>
      </c>
      <c r="C17" s="7">
        <v>10805.4</v>
      </c>
      <c r="D17" s="7">
        <f t="shared" si="0"/>
        <v>103.5992329817833</v>
      </c>
      <c r="E17" s="7">
        <v>8453.8</v>
      </c>
      <c r="F17" s="7">
        <f t="shared" si="1"/>
        <v>127.81707634436586</v>
      </c>
    </row>
    <row r="18" spans="1:6" s="35" customFormat="1" ht="12" outlineLevel="2">
      <c r="A18" s="6" t="s">
        <v>13</v>
      </c>
      <c r="B18" s="26">
        <v>55100</v>
      </c>
      <c r="C18" s="7">
        <v>55483.2</v>
      </c>
      <c r="D18" s="7">
        <f t="shared" si="0"/>
        <v>100.69546279491833</v>
      </c>
      <c r="E18" s="7">
        <v>63897</v>
      </c>
      <c r="F18" s="7">
        <f t="shared" si="1"/>
        <v>86.83224564533546</v>
      </c>
    </row>
    <row r="19" spans="1:6" s="5" customFormat="1" ht="12" outlineLevel="1">
      <c r="A19" s="3" t="s">
        <v>14</v>
      </c>
      <c r="B19" s="4">
        <f>B20+B21</f>
        <v>10000</v>
      </c>
      <c r="C19" s="4">
        <f>C20+C21</f>
        <v>10415.5</v>
      </c>
      <c r="D19" s="4">
        <f t="shared" si="0"/>
        <v>104.155</v>
      </c>
      <c r="E19" s="4">
        <f>E20+E21</f>
        <v>7625.5</v>
      </c>
      <c r="F19" s="4">
        <f t="shared" si="1"/>
        <v>136.58776473673856</v>
      </c>
    </row>
    <row r="20" spans="1:6" s="35" customFormat="1" ht="24" outlineLevel="2">
      <c r="A20" s="6" t="s">
        <v>15</v>
      </c>
      <c r="B20" s="26">
        <v>9905</v>
      </c>
      <c r="C20" s="7">
        <v>10320.5</v>
      </c>
      <c r="D20" s="7">
        <f t="shared" si="0"/>
        <v>104.19485108531046</v>
      </c>
      <c r="E20" s="7">
        <v>7580.5</v>
      </c>
      <c r="F20" s="7">
        <f t="shared" si="1"/>
        <v>136.1453729965042</v>
      </c>
    </row>
    <row r="21" spans="1:6" s="35" customFormat="1" ht="24" outlineLevel="2">
      <c r="A21" s="6" t="s">
        <v>16</v>
      </c>
      <c r="B21" s="26">
        <v>95</v>
      </c>
      <c r="C21" s="7">
        <v>95</v>
      </c>
      <c r="D21" s="7">
        <f t="shared" si="0"/>
        <v>100</v>
      </c>
      <c r="E21" s="7">
        <v>45</v>
      </c>
      <c r="F21" s="7">
        <f t="shared" si="1"/>
        <v>211.11111111111111</v>
      </c>
    </row>
    <row r="22" spans="1:6" s="5" customFormat="1" ht="24" outlineLevel="2">
      <c r="A22" s="3" t="s">
        <v>104</v>
      </c>
      <c r="B22" s="25">
        <v>0</v>
      </c>
      <c r="C22" s="4">
        <v>-2.1</v>
      </c>
      <c r="D22" s="4" t="s">
        <v>157</v>
      </c>
      <c r="E22" s="4">
        <v>-58</v>
      </c>
      <c r="F22" s="4">
        <f t="shared" si="1"/>
        <v>3.620689655172414</v>
      </c>
    </row>
    <row r="23" spans="1:6" s="5" customFormat="1" ht="24" outlineLevel="1">
      <c r="A23" s="3" t="s">
        <v>17</v>
      </c>
      <c r="B23" s="4">
        <f>B24+B25+B26+B27+B28+B29</f>
        <v>115333.5</v>
      </c>
      <c r="C23" s="4">
        <f>C24+C25+C26+C27+C28+C29</f>
        <v>116391.90000000001</v>
      </c>
      <c r="D23" s="4">
        <f t="shared" si="0"/>
        <v>100.91768653513506</v>
      </c>
      <c r="E23" s="4">
        <f>E24+E25+E26+E27+E28+E29</f>
        <v>113042.2</v>
      </c>
      <c r="F23" s="4">
        <f t="shared" si="1"/>
        <v>102.9632296611354</v>
      </c>
    </row>
    <row r="24" spans="1:6" s="35" customFormat="1" ht="62.25" customHeight="1" outlineLevel="7">
      <c r="A24" s="8" t="s">
        <v>18</v>
      </c>
      <c r="B24" s="26">
        <v>78700</v>
      </c>
      <c r="C24" s="7">
        <v>79425.6</v>
      </c>
      <c r="D24" s="7">
        <f t="shared" si="0"/>
        <v>100.92198221092758</v>
      </c>
      <c r="E24" s="7">
        <v>76816</v>
      </c>
      <c r="F24" s="7">
        <f t="shared" si="1"/>
        <v>103.39720891480941</v>
      </c>
    </row>
    <row r="25" spans="1:6" s="35" customFormat="1" ht="64.5" customHeight="1" outlineLevel="7">
      <c r="A25" s="6" t="s">
        <v>19</v>
      </c>
      <c r="B25" s="26">
        <v>9150</v>
      </c>
      <c r="C25" s="7">
        <v>9157</v>
      </c>
      <c r="D25" s="7">
        <f t="shared" si="0"/>
        <v>100.07650273224044</v>
      </c>
      <c r="E25" s="7">
        <v>9802.3</v>
      </c>
      <c r="F25" s="7">
        <f t="shared" si="1"/>
        <v>93.41685114717974</v>
      </c>
    </row>
    <row r="26" spans="1:6" s="35" customFormat="1" ht="51.75" customHeight="1" outlineLevel="7">
      <c r="A26" s="6" t="s">
        <v>20</v>
      </c>
      <c r="B26" s="26">
        <v>980</v>
      </c>
      <c r="C26" s="7">
        <v>983.3</v>
      </c>
      <c r="D26" s="7">
        <f t="shared" si="0"/>
        <v>100.33673469387753</v>
      </c>
      <c r="E26" s="7">
        <v>1026.2</v>
      </c>
      <c r="F26" s="7">
        <f t="shared" si="1"/>
        <v>95.8195283570454</v>
      </c>
    </row>
    <row r="27" spans="1:6" s="35" customFormat="1" ht="29.25" customHeight="1" outlineLevel="7">
      <c r="A27" s="6" t="s">
        <v>21</v>
      </c>
      <c r="B27" s="26">
        <v>8500</v>
      </c>
      <c r="C27" s="7">
        <v>8655</v>
      </c>
      <c r="D27" s="7">
        <f t="shared" si="0"/>
        <v>101.82352941176471</v>
      </c>
      <c r="E27" s="7">
        <v>10934.9</v>
      </c>
      <c r="F27" s="7">
        <f t="shared" si="1"/>
        <v>79.15024371507742</v>
      </c>
    </row>
    <row r="28" spans="1:6" s="35" customFormat="1" ht="40.5" customHeight="1" outlineLevel="7">
      <c r="A28" s="6" t="s">
        <v>22</v>
      </c>
      <c r="B28" s="26">
        <v>1298.8</v>
      </c>
      <c r="C28" s="7">
        <v>1298.8</v>
      </c>
      <c r="D28" s="7">
        <f t="shared" si="0"/>
        <v>100</v>
      </c>
      <c r="E28" s="7">
        <v>1520.6</v>
      </c>
      <c r="F28" s="7">
        <f t="shared" si="1"/>
        <v>85.4136525055899</v>
      </c>
    </row>
    <row r="29" spans="1:6" s="35" customFormat="1" ht="64.5" customHeight="1" outlineLevel="7">
      <c r="A29" s="6" t="s">
        <v>23</v>
      </c>
      <c r="B29" s="26">
        <v>16704.7</v>
      </c>
      <c r="C29" s="7">
        <v>16872.2</v>
      </c>
      <c r="D29" s="7">
        <f t="shared" si="0"/>
        <v>101.00271181164582</v>
      </c>
      <c r="E29" s="7">
        <v>12942.2</v>
      </c>
      <c r="F29" s="7">
        <f t="shared" si="1"/>
        <v>130.36578016102362</v>
      </c>
    </row>
    <row r="30" spans="1:6" s="5" customFormat="1" ht="12" outlineLevel="1">
      <c r="A30" s="3" t="s">
        <v>24</v>
      </c>
      <c r="B30" s="4">
        <f>B31+B32+B33</f>
        <v>2300</v>
      </c>
      <c r="C30" s="4">
        <f>C31+C32+C33</f>
        <v>2302.2</v>
      </c>
      <c r="D30" s="4">
        <f t="shared" si="0"/>
        <v>100.09565217391302</v>
      </c>
      <c r="E30" s="4">
        <f>E31+E32+E33</f>
        <v>1122.8</v>
      </c>
      <c r="F30" s="4">
        <f t="shared" si="1"/>
        <v>205.04096900605626</v>
      </c>
    </row>
    <row r="31" spans="1:6" s="35" customFormat="1" ht="24" outlineLevel="3">
      <c r="A31" s="6" t="s">
        <v>25</v>
      </c>
      <c r="B31" s="26">
        <v>1888.2</v>
      </c>
      <c r="C31" s="7">
        <v>1890.1</v>
      </c>
      <c r="D31" s="7">
        <f t="shared" si="0"/>
        <v>100.10062493379938</v>
      </c>
      <c r="E31" s="7">
        <v>710.3</v>
      </c>
      <c r="F31" s="7">
        <f t="shared" si="1"/>
        <v>266.0988314796565</v>
      </c>
    </row>
    <row r="32" spans="1:6" s="35" customFormat="1" ht="12" outlineLevel="3">
      <c r="A32" s="6" t="s">
        <v>26</v>
      </c>
      <c r="B32" s="26">
        <v>62.3</v>
      </c>
      <c r="C32" s="7">
        <v>62.4</v>
      </c>
      <c r="D32" s="7">
        <f t="shared" si="0"/>
        <v>100.16051364365973</v>
      </c>
      <c r="E32" s="7">
        <v>87.4</v>
      </c>
      <c r="F32" s="7">
        <f t="shared" si="1"/>
        <v>71.39588100686498</v>
      </c>
    </row>
    <row r="33" spans="1:6" s="35" customFormat="1" ht="12" outlineLevel="3">
      <c r="A33" s="6" t="s">
        <v>27</v>
      </c>
      <c r="B33" s="26">
        <v>349.5</v>
      </c>
      <c r="C33" s="7">
        <v>349.7</v>
      </c>
      <c r="D33" s="7">
        <f t="shared" si="0"/>
        <v>100.05722460658082</v>
      </c>
      <c r="E33" s="7">
        <v>325.1</v>
      </c>
      <c r="F33" s="7">
        <f t="shared" si="1"/>
        <v>107.56690249154106</v>
      </c>
    </row>
    <row r="34" spans="1:6" s="5" customFormat="1" ht="24" outlineLevel="1">
      <c r="A34" s="3" t="s">
        <v>28</v>
      </c>
      <c r="B34" s="25">
        <v>9155.6</v>
      </c>
      <c r="C34" s="4">
        <v>7934.4</v>
      </c>
      <c r="D34" s="4">
        <f t="shared" si="0"/>
        <v>86.66171523439206</v>
      </c>
      <c r="E34" s="4">
        <v>9197.3</v>
      </c>
      <c r="F34" s="4">
        <f t="shared" si="1"/>
        <v>86.2687962771683</v>
      </c>
    </row>
    <row r="35" spans="1:6" s="5" customFormat="1" ht="12" outlineLevel="1">
      <c r="A35" s="3" t="s">
        <v>29</v>
      </c>
      <c r="B35" s="4">
        <f>B36+B37+B38+B39+B40</f>
        <v>7738.099999999999</v>
      </c>
      <c r="C35" s="4">
        <f>C36+C37+C38+C39+C40</f>
        <v>7911</v>
      </c>
      <c r="D35" s="4">
        <f t="shared" si="0"/>
        <v>102.23439862498547</v>
      </c>
      <c r="E35" s="4">
        <f>E36+E37+E38+E39+E40</f>
        <v>17214.4</v>
      </c>
      <c r="F35" s="4">
        <f t="shared" si="1"/>
        <v>45.95571149735105</v>
      </c>
    </row>
    <row r="36" spans="1:6" s="35" customFormat="1" ht="75.75" customHeight="1" outlineLevel="7">
      <c r="A36" s="9" t="s">
        <v>30</v>
      </c>
      <c r="B36" s="26">
        <v>2280</v>
      </c>
      <c r="C36" s="7">
        <v>2298.9</v>
      </c>
      <c r="D36" s="7">
        <f t="shared" si="0"/>
        <v>100.82894736842105</v>
      </c>
      <c r="E36" s="7">
        <v>13330.8</v>
      </c>
      <c r="F36" s="7">
        <f t="shared" si="1"/>
        <v>17.24502655504546</v>
      </c>
    </row>
    <row r="37" spans="1:6" s="35" customFormat="1" ht="60" outlineLevel="7">
      <c r="A37" s="9" t="s">
        <v>31</v>
      </c>
      <c r="B37" s="26">
        <v>29.4</v>
      </c>
      <c r="C37" s="7">
        <v>29.9</v>
      </c>
      <c r="D37" s="7">
        <f t="shared" si="0"/>
        <v>101.70068027210884</v>
      </c>
      <c r="E37" s="7">
        <v>64</v>
      </c>
      <c r="F37" s="7">
        <f t="shared" si="1"/>
        <v>46.71875</v>
      </c>
    </row>
    <row r="38" spans="1:6" s="35" customFormat="1" ht="40.5" customHeight="1" outlineLevel="7">
      <c r="A38" s="10" t="s">
        <v>32</v>
      </c>
      <c r="B38" s="26">
        <v>5100</v>
      </c>
      <c r="C38" s="7">
        <v>5230.1</v>
      </c>
      <c r="D38" s="7">
        <f t="shared" si="0"/>
        <v>102.55098039215686</v>
      </c>
      <c r="E38" s="7">
        <v>3533.9</v>
      </c>
      <c r="F38" s="7">
        <f t="shared" si="1"/>
        <v>147.99796259090522</v>
      </c>
    </row>
    <row r="39" spans="1:6" s="35" customFormat="1" ht="41.25" customHeight="1" outlineLevel="7">
      <c r="A39" s="10" t="s">
        <v>33</v>
      </c>
      <c r="B39" s="26">
        <v>78.7</v>
      </c>
      <c r="C39" s="7">
        <v>78.7</v>
      </c>
      <c r="D39" s="7">
        <f t="shared" si="0"/>
        <v>100</v>
      </c>
      <c r="E39" s="7">
        <v>51.8</v>
      </c>
      <c r="F39" s="7">
        <f t="shared" si="1"/>
        <v>151.93050193050195</v>
      </c>
    </row>
    <row r="40" spans="1:6" s="35" customFormat="1" ht="64.5" customHeight="1" outlineLevel="7">
      <c r="A40" s="6" t="s">
        <v>34</v>
      </c>
      <c r="B40" s="26">
        <v>250</v>
      </c>
      <c r="C40" s="7">
        <v>273.4</v>
      </c>
      <c r="D40" s="7">
        <f t="shared" si="0"/>
        <v>109.35999999999999</v>
      </c>
      <c r="E40" s="7">
        <v>233.9</v>
      </c>
      <c r="F40" s="7">
        <f t="shared" si="1"/>
        <v>116.88755878580588</v>
      </c>
    </row>
    <row r="41" spans="1:6" s="5" customFormat="1" ht="12" outlineLevel="1">
      <c r="A41" s="3" t="s">
        <v>35</v>
      </c>
      <c r="B41" s="25">
        <v>11276.7</v>
      </c>
      <c r="C41" s="4">
        <v>11288.4</v>
      </c>
      <c r="D41" s="4">
        <f t="shared" si="0"/>
        <v>100.10375375774827</v>
      </c>
      <c r="E41" s="4">
        <v>9702.2</v>
      </c>
      <c r="F41" s="4">
        <f t="shared" si="1"/>
        <v>116.34886932860586</v>
      </c>
    </row>
    <row r="42" spans="1:6" s="5" customFormat="1" ht="12" outlineLevel="1">
      <c r="A42" s="3" t="s">
        <v>36</v>
      </c>
      <c r="B42" s="4">
        <f>B43+B44+B45</f>
        <v>77</v>
      </c>
      <c r="C42" s="4">
        <f>C43+C44+C45</f>
        <v>55.400000000000006</v>
      </c>
      <c r="D42" s="4">
        <f t="shared" si="0"/>
        <v>71.94805194805195</v>
      </c>
      <c r="E42" s="4">
        <f>E43+E44+E45</f>
        <v>136.3</v>
      </c>
      <c r="F42" s="4">
        <f t="shared" si="1"/>
        <v>40.64563462949376</v>
      </c>
    </row>
    <row r="43" spans="1:6" s="35" customFormat="1" ht="12" outlineLevel="7">
      <c r="A43" s="6" t="s">
        <v>37</v>
      </c>
      <c r="B43" s="7">
        <v>0</v>
      </c>
      <c r="C43" s="7">
        <v>-22</v>
      </c>
      <c r="D43" s="7" t="s">
        <v>157</v>
      </c>
      <c r="E43" s="7">
        <v>28.3</v>
      </c>
      <c r="F43" s="7" t="s">
        <v>157</v>
      </c>
    </row>
    <row r="44" spans="1:6" s="35" customFormat="1" ht="12" outlineLevel="7">
      <c r="A44" s="6" t="s">
        <v>36</v>
      </c>
      <c r="B44" s="7">
        <v>77</v>
      </c>
      <c r="C44" s="7">
        <v>77.4</v>
      </c>
      <c r="D44" s="7">
        <f t="shared" si="0"/>
        <v>100.51948051948052</v>
      </c>
      <c r="E44" s="7">
        <v>33</v>
      </c>
      <c r="F44" s="7">
        <f t="shared" si="1"/>
        <v>234.54545454545456</v>
      </c>
    </row>
    <row r="45" spans="1:6" s="35" customFormat="1" ht="12" outlineLevel="7">
      <c r="A45" s="6" t="s">
        <v>103</v>
      </c>
      <c r="B45" s="7">
        <v>0</v>
      </c>
      <c r="C45" s="7">
        <v>0</v>
      </c>
      <c r="D45" s="7" t="s">
        <v>157</v>
      </c>
      <c r="E45" s="7">
        <v>75</v>
      </c>
      <c r="F45" s="7">
        <f t="shared" si="1"/>
        <v>0</v>
      </c>
    </row>
    <row r="46" spans="1:6" s="5" customFormat="1" ht="12">
      <c r="A46" s="3" t="s">
        <v>38</v>
      </c>
      <c r="B46" s="4">
        <f>B47+B114+B115</f>
        <v>1569630.9</v>
      </c>
      <c r="C46" s="4">
        <f>C47+C114+C115</f>
        <v>1564487</v>
      </c>
      <c r="D46" s="4">
        <f t="shared" si="0"/>
        <v>99.6722860132277</v>
      </c>
      <c r="E46" s="4">
        <f>E47+E114+E115</f>
        <v>1319981.8</v>
      </c>
      <c r="F46" s="4">
        <f t="shared" si="1"/>
        <v>118.52337661019266</v>
      </c>
    </row>
    <row r="47" spans="1:6" s="5" customFormat="1" ht="24" outlineLevel="1">
      <c r="A47" s="3" t="s">
        <v>39</v>
      </c>
      <c r="B47" s="4">
        <f>B48+B50+B80+B104</f>
        <v>1568979.9</v>
      </c>
      <c r="C47" s="4">
        <f>C48+C50+C80+C104</f>
        <v>1571311.8</v>
      </c>
      <c r="D47" s="4">
        <f t="shared" si="0"/>
        <v>100.1486252309542</v>
      </c>
      <c r="E47" s="4">
        <f>E48+E50+E80+E104</f>
        <v>1326209.3</v>
      </c>
      <c r="F47" s="4">
        <f t="shared" si="1"/>
        <v>118.48143426531543</v>
      </c>
    </row>
    <row r="48" spans="1:6" s="5" customFormat="1" ht="12" outlineLevel="1">
      <c r="A48" s="3" t="s">
        <v>40</v>
      </c>
      <c r="B48" s="4">
        <f>B49</f>
        <v>101251</v>
      </c>
      <c r="C48" s="4">
        <f>C49</f>
        <v>102451</v>
      </c>
      <c r="D48" s="4">
        <f t="shared" si="0"/>
        <v>101.1851734797681</v>
      </c>
      <c r="E48" s="4">
        <f>E49</f>
        <v>90000</v>
      </c>
      <c r="F48" s="4">
        <f t="shared" si="1"/>
        <v>113.83444444444444</v>
      </c>
    </row>
    <row r="49" spans="1:6" s="12" customFormat="1" ht="24" outlineLevel="1">
      <c r="A49" s="27" t="s">
        <v>148</v>
      </c>
      <c r="B49" s="11">
        <v>101251</v>
      </c>
      <c r="C49" s="11">
        <v>102451</v>
      </c>
      <c r="D49" s="7">
        <f t="shared" si="0"/>
        <v>101.1851734797681</v>
      </c>
      <c r="E49" s="11">
        <v>90000</v>
      </c>
      <c r="F49" s="7">
        <f t="shared" si="1"/>
        <v>113.83444444444444</v>
      </c>
    </row>
    <row r="50" spans="1:6" s="5" customFormat="1" ht="24" outlineLevel="2">
      <c r="A50" s="3" t="s">
        <v>41</v>
      </c>
      <c r="B50" s="4">
        <f>B51+B52+B53+B54+B55+B56+B57+B58+B59+B60+B61+B62+B63+B64+B65+B66+B67+B68+B69+B70+B71+B72+B73+B74+B75+B76+B77+B78+B79</f>
        <v>713481.4999999999</v>
      </c>
      <c r="C50" s="4">
        <f>C51+C52+C53+C54+C55+C56+C57+C58+C59+C60+C61+C62+C63+C64+C65+C66+C67+C68+C69+C70+C71+C72+C73+C74+C75+C76+C77+C78+C79</f>
        <v>725870.9</v>
      </c>
      <c r="D50" s="4">
        <f t="shared" si="0"/>
        <v>101.73647109280341</v>
      </c>
      <c r="E50" s="4">
        <f>E51+E52+E53+E54+E55+E56+E57+E58+E59+E60+E61+E62+E63+E64+E65+E66+E67+E68+E69+E70+E71+E72+E73+E74+E75+E76+E77+E78+E79</f>
        <v>486445.9</v>
      </c>
      <c r="F50" s="4">
        <f>C50/E50*100</f>
        <v>149.2192451411349</v>
      </c>
    </row>
    <row r="51" spans="1:6" s="35" customFormat="1" ht="36" outlineLevel="2">
      <c r="A51" s="6" t="s">
        <v>141</v>
      </c>
      <c r="B51" s="7">
        <v>0</v>
      </c>
      <c r="C51" s="7">
        <v>0</v>
      </c>
      <c r="D51" s="7" t="s">
        <v>157</v>
      </c>
      <c r="E51" s="7">
        <v>1421.4</v>
      </c>
      <c r="F51" s="7">
        <f t="shared" si="1"/>
        <v>0</v>
      </c>
    </row>
    <row r="52" spans="1:6" s="35" customFormat="1" ht="12" outlineLevel="2">
      <c r="A52" s="6" t="s">
        <v>128</v>
      </c>
      <c r="B52" s="7">
        <v>191500</v>
      </c>
      <c r="C52" s="7">
        <v>191500</v>
      </c>
      <c r="D52" s="7">
        <f t="shared" si="0"/>
        <v>100</v>
      </c>
      <c r="E52" s="7">
        <v>30000</v>
      </c>
      <c r="F52" s="7">
        <f t="shared" si="1"/>
        <v>638.3333333333334</v>
      </c>
    </row>
    <row r="53" spans="1:6" s="35" customFormat="1" ht="12" outlineLevel="2">
      <c r="A53" s="6" t="s">
        <v>106</v>
      </c>
      <c r="B53" s="7">
        <v>51687</v>
      </c>
      <c r="C53" s="7">
        <v>51687</v>
      </c>
      <c r="D53" s="7">
        <f t="shared" si="0"/>
        <v>100</v>
      </c>
      <c r="E53" s="7">
        <v>25287</v>
      </c>
      <c r="F53" s="7">
        <f t="shared" si="1"/>
        <v>204.4014711116384</v>
      </c>
    </row>
    <row r="54" spans="1:6" s="35" customFormat="1" ht="25.5" customHeight="1" outlineLevel="2">
      <c r="A54" s="13" t="s">
        <v>107</v>
      </c>
      <c r="B54" s="7">
        <v>8000</v>
      </c>
      <c r="C54" s="7">
        <v>7994.8</v>
      </c>
      <c r="D54" s="7">
        <f t="shared" si="0"/>
        <v>99.935</v>
      </c>
      <c r="E54" s="11">
        <v>7903</v>
      </c>
      <c r="F54" s="7">
        <f t="shared" si="1"/>
        <v>101.16158420852841</v>
      </c>
    </row>
    <row r="55" spans="1:6" s="35" customFormat="1" ht="72" outlineLevel="2">
      <c r="A55" s="13" t="s">
        <v>142</v>
      </c>
      <c r="B55" s="7">
        <v>0</v>
      </c>
      <c r="C55" s="7">
        <v>0</v>
      </c>
      <c r="D55" s="7" t="s">
        <v>157</v>
      </c>
      <c r="E55" s="7">
        <v>52778.3</v>
      </c>
      <c r="F55" s="7">
        <f t="shared" si="1"/>
        <v>0</v>
      </c>
    </row>
    <row r="56" spans="1:6" s="35" customFormat="1" ht="60" outlineLevel="2">
      <c r="A56" s="13" t="s">
        <v>131</v>
      </c>
      <c r="B56" s="7">
        <v>19200</v>
      </c>
      <c r="C56" s="7">
        <v>2794</v>
      </c>
      <c r="D56" s="7">
        <f t="shared" si="0"/>
        <v>14.552083333333332</v>
      </c>
      <c r="E56" s="7">
        <v>0</v>
      </c>
      <c r="F56" s="7" t="s">
        <v>157</v>
      </c>
    </row>
    <row r="57" spans="1:6" s="35" customFormat="1" ht="48" outlineLevel="2">
      <c r="A57" s="13" t="s">
        <v>134</v>
      </c>
      <c r="B57" s="7">
        <v>124808.1</v>
      </c>
      <c r="C57" s="7">
        <v>123773.6</v>
      </c>
      <c r="D57" s="7">
        <f t="shared" si="0"/>
        <v>99.17112751496097</v>
      </c>
      <c r="E57" s="7">
        <v>0</v>
      </c>
      <c r="F57" s="7" t="s">
        <v>157</v>
      </c>
    </row>
    <row r="58" spans="1:6" s="35" customFormat="1" ht="48" outlineLevel="2">
      <c r="A58" s="13" t="s">
        <v>149</v>
      </c>
      <c r="B58" s="7">
        <v>4577.9</v>
      </c>
      <c r="C58" s="7">
        <v>4553.1</v>
      </c>
      <c r="D58" s="7">
        <f t="shared" si="0"/>
        <v>99.45826689093253</v>
      </c>
      <c r="E58" s="7">
        <v>0</v>
      </c>
      <c r="F58" s="7" t="s">
        <v>157</v>
      </c>
    </row>
    <row r="59" spans="1:6" s="35" customFormat="1" ht="24" outlineLevel="2">
      <c r="A59" s="13" t="s">
        <v>143</v>
      </c>
      <c r="B59" s="7">
        <v>23245.1</v>
      </c>
      <c r="C59" s="7">
        <v>4326.1</v>
      </c>
      <c r="D59" s="7">
        <f t="shared" si="0"/>
        <v>18.610803997401607</v>
      </c>
      <c r="E59" s="7">
        <v>0</v>
      </c>
      <c r="F59" s="7" t="s">
        <v>157</v>
      </c>
    </row>
    <row r="60" spans="1:6" s="35" customFormat="1" ht="24" outlineLevel="2">
      <c r="A60" s="6" t="s">
        <v>89</v>
      </c>
      <c r="B60" s="7">
        <v>118902.4</v>
      </c>
      <c r="C60" s="7">
        <v>171096.7</v>
      </c>
      <c r="D60" s="7">
        <f t="shared" si="0"/>
        <v>143.89675902252606</v>
      </c>
      <c r="E60" s="7">
        <v>118649.9</v>
      </c>
      <c r="F60" s="7">
        <f t="shared" si="1"/>
        <v>144.20298710744805</v>
      </c>
    </row>
    <row r="61" spans="1:6" s="35" customFormat="1" ht="48" outlineLevel="2">
      <c r="A61" s="6" t="s">
        <v>158</v>
      </c>
      <c r="B61" s="7">
        <v>35455.9</v>
      </c>
      <c r="C61" s="7">
        <v>35455.9</v>
      </c>
      <c r="D61" s="7">
        <f t="shared" si="0"/>
        <v>100</v>
      </c>
      <c r="E61" s="7">
        <v>138439.5</v>
      </c>
      <c r="F61" s="7">
        <f t="shared" si="1"/>
        <v>25.611115324744745</v>
      </c>
    </row>
    <row r="62" spans="1:6" s="35" customFormat="1" ht="36" outlineLevel="2">
      <c r="A62" s="6" t="s">
        <v>99</v>
      </c>
      <c r="B62" s="7">
        <v>37345.2</v>
      </c>
      <c r="C62" s="7">
        <v>36780.3</v>
      </c>
      <c r="D62" s="7">
        <f t="shared" si="0"/>
        <v>98.48735580476207</v>
      </c>
      <c r="E62" s="7">
        <v>30988.9</v>
      </c>
      <c r="F62" s="7">
        <f t="shared" si="1"/>
        <v>118.68862721813296</v>
      </c>
    </row>
    <row r="63" spans="1:6" s="35" customFormat="1" ht="12" outlineLevel="2">
      <c r="A63" s="6" t="s">
        <v>100</v>
      </c>
      <c r="B63" s="7">
        <v>10253.3</v>
      </c>
      <c r="C63" s="7">
        <v>10253.3</v>
      </c>
      <c r="D63" s="7">
        <f t="shared" si="0"/>
        <v>100</v>
      </c>
      <c r="E63" s="7">
        <v>9683.2</v>
      </c>
      <c r="F63" s="7">
        <f t="shared" si="1"/>
        <v>105.8875165234633</v>
      </c>
    </row>
    <row r="64" spans="1:6" s="35" customFormat="1" ht="12" outlineLevel="2">
      <c r="A64" s="6" t="s">
        <v>135</v>
      </c>
      <c r="B64" s="7">
        <v>590.5</v>
      </c>
      <c r="C64" s="7">
        <v>590.5</v>
      </c>
      <c r="D64" s="7">
        <f t="shared" si="0"/>
        <v>100</v>
      </c>
      <c r="E64" s="7">
        <v>0</v>
      </c>
      <c r="F64" s="7" t="s">
        <v>157</v>
      </c>
    </row>
    <row r="65" spans="1:6" s="35" customFormat="1" ht="14.25" customHeight="1" outlineLevel="2">
      <c r="A65" s="6" t="s">
        <v>42</v>
      </c>
      <c r="B65" s="7">
        <v>33239.9</v>
      </c>
      <c r="C65" s="11">
        <v>33239.9</v>
      </c>
      <c r="D65" s="7">
        <f t="shared" si="0"/>
        <v>100</v>
      </c>
      <c r="E65" s="7">
        <v>31145.4</v>
      </c>
      <c r="F65" s="7">
        <f t="shared" si="1"/>
        <v>106.72490961747161</v>
      </c>
    </row>
    <row r="66" spans="1:6" s="35" customFormat="1" ht="36" outlineLevel="2">
      <c r="A66" s="14" t="s">
        <v>43</v>
      </c>
      <c r="B66" s="7">
        <v>1400</v>
      </c>
      <c r="C66" s="7">
        <v>1400</v>
      </c>
      <c r="D66" s="7">
        <f t="shared" si="0"/>
        <v>100</v>
      </c>
      <c r="E66" s="7">
        <v>5094.6</v>
      </c>
      <c r="F66" s="7">
        <f t="shared" si="1"/>
        <v>27.480076944215444</v>
      </c>
    </row>
    <row r="67" spans="1:6" s="35" customFormat="1" ht="39.75" customHeight="1" outlineLevel="7">
      <c r="A67" s="6" t="s">
        <v>108</v>
      </c>
      <c r="B67" s="7">
        <v>10558.7</v>
      </c>
      <c r="C67" s="7">
        <v>10558.7</v>
      </c>
      <c r="D67" s="7">
        <f t="shared" si="0"/>
        <v>100</v>
      </c>
      <c r="E67" s="7">
        <v>7845.5</v>
      </c>
      <c r="F67" s="7">
        <f t="shared" si="1"/>
        <v>134.58288190682558</v>
      </c>
    </row>
    <row r="68" spans="1:6" s="35" customFormat="1" ht="48" customHeight="1" outlineLevel="7">
      <c r="A68" s="15" t="s">
        <v>110</v>
      </c>
      <c r="B68" s="7">
        <v>154.7</v>
      </c>
      <c r="C68" s="7">
        <v>154.7</v>
      </c>
      <c r="D68" s="7">
        <f t="shared" si="0"/>
        <v>100</v>
      </c>
      <c r="E68" s="7">
        <v>152.1</v>
      </c>
      <c r="F68" s="7">
        <f t="shared" si="1"/>
        <v>101.7094017094017</v>
      </c>
    </row>
    <row r="69" spans="1:6" s="35" customFormat="1" ht="39" customHeight="1" outlineLevel="7">
      <c r="A69" s="15" t="s">
        <v>136</v>
      </c>
      <c r="B69" s="7">
        <v>4147.1</v>
      </c>
      <c r="C69" s="7">
        <v>4147.1</v>
      </c>
      <c r="D69" s="7">
        <f t="shared" si="0"/>
        <v>100</v>
      </c>
      <c r="E69" s="7">
        <v>3475</v>
      </c>
      <c r="F69" s="7">
        <f t="shared" si="1"/>
        <v>119.34100719424461</v>
      </c>
    </row>
    <row r="70" spans="1:6" s="35" customFormat="1" ht="28.5" customHeight="1" outlineLevel="7">
      <c r="A70" s="16" t="s">
        <v>101</v>
      </c>
      <c r="B70" s="7">
        <v>1716.2</v>
      </c>
      <c r="C70" s="7">
        <v>1715.7</v>
      </c>
      <c r="D70" s="7">
        <f aca="true" t="shared" si="2" ref="D70:D116">C70/B70*100</f>
        <v>99.97086586644913</v>
      </c>
      <c r="E70" s="7">
        <v>1440.4</v>
      </c>
      <c r="F70" s="7">
        <f aca="true" t="shared" si="3" ref="F70:F116">C70/E70*100</f>
        <v>119.11274645931684</v>
      </c>
    </row>
    <row r="71" spans="1:6" s="35" customFormat="1" ht="12" outlineLevel="7">
      <c r="A71" s="16" t="s">
        <v>145</v>
      </c>
      <c r="B71" s="7">
        <v>0</v>
      </c>
      <c r="C71" s="7">
        <v>0</v>
      </c>
      <c r="D71" s="7" t="s">
        <v>157</v>
      </c>
      <c r="E71" s="7">
        <v>4562.6</v>
      </c>
      <c r="F71" s="7">
        <f t="shared" si="3"/>
        <v>0</v>
      </c>
    </row>
    <row r="72" spans="1:6" s="35" customFormat="1" ht="37.5" customHeight="1" outlineLevel="7">
      <c r="A72" s="16" t="s">
        <v>137</v>
      </c>
      <c r="B72" s="7">
        <v>1000</v>
      </c>
      <c r="C72" s="7">
        <v>1000</v>
      </c>
      <c r="D72" s="7">
        <f t="shared" si="2"/>
        <v>100</v>
      </c>
      <c r="E72" s="7">
        <v>1000</v>
      </c>
      <c r="F72" s="7">
        <f t="shared" si="3"/>
        <v>100</v>
      </c>
    </row>
    <row r="73" spans="1:6" s="35" customFormat="1" ht="24" outlineLevel="7">
      <c r="A73" s="16" t="s">
        <v>102</v>
      </c>
      <c r="B73" s="7">
        <v>10000</v>
      </c>
      <c r="C73" s="7">
        <v>10000</v>
      </c>
      <c r="D73" s="7">
        <f t="shared" si="2"/>
        <v>100</v>
      </c>
      <c r="E73" s="7">
        <v>10000</v>
      </c>
      <c r="F73" s="7">
        <f t="shared" si="3"/>
        <v>100</v>
      </c>
    </row>
    <row r="74" spans="1:6" s="35" customFormat="1" ht="36" outlineLevel="7">
      <c r="A74" s="16" t="s">
        <v>109</v>
      </c>
      <c r="B74" s="7">
        <v>1000</v>
      </c>
      <c r="C74" s="7">
        <v>1000</v>
      </c>
      <c r="D74" s="7">
        <f t="shared" si="2"/>
        <v>100</v>
      </c>
      <c r="E74" s="7">
        <v>1000</v>
      </c>
      <c r="F74" s="7">
        <f t="shared" si="3"/>
        <v>100</v>
      </c>
    </row>
    <row r="75" spans="1:6" s="35" customFormat="1" ht="28.5" customHeight="1" outlineLevel="7">
      <c r="A75" s="16" t="s">
        <v>153</v>
      </c>
      <c r="B75" s="7">
        <v>0</v>
      </c>
      <c r="C75" s="7">
        <v>0</v>
      </c>
      <c r="D75" s="7" t="s">
        <v>157</v>
      </c>
      <c r="E75" s="7">
        <v>466.9</v>
      </c>
      <c r="F75" s="7">
        <f t="shared" si="3"/>
        <v>0</v>
      </c>
    </row>
    <row r="76" spans="1:6" s="35" customFormat="1" ht="12" outlineLevel="7">
      <c r="A76" s="16" t="s">
        <v>162</v>
      </c>
      <c r="B76" s="7">
        <v>10000</v>
      </c>
      <c r="C76" s="7">
        <v>7150</v>
      </c>
      <c r="D76" s="7">
        <f t="shared" si="2"/>
        <v>71.5</v>
      </c>
      <c r="E76" s="7">
        <v>4197.9</v>
      </c>
      <c r="F76" s="7">
        <f t="shared" si="3"/>
        <v>170.3232568665285</v>
      </c>
    </row>
    <row r="77" spans="1:6" s="35" customFormat="1" ht="24" outlineLevel="7">
      <c r="A77" s="16" t="s">
        <v>144</v>
      </c>
      <c r="B77" s="7">
        <v>0</v>
      </c>
      <c r="C77" s="7">
        <v>0</v>
      </c>
      <c r="D77" s="7" t="s">
        <v>157</v>
      </c>
      <c r="E77" s="7">
        <v>914.3</v>
      </c>
      <c r="F77" s="7">
        <f t="shared" si="3"/>
        <v>0</v>
      </c>
    </row>
    <row r="78" spans="1:6" s="35" customFormat="1" ht="12" outlineLevel="7">
      <c r="A78" s="16" t="s">
        <v>132</v>
      </c>
      <c r="B78" s="7">
        <v>13478.3</v>
      </c>
      <c r="C78" s="7">
        <v>13478.3</v>
      </c>
      <c r="D78" s="7">
        <f t="shared" si="2"/>
        <v>100</v>
      </c>
      <c r="E78" s="7">
        <v>0</v>
      </c>
      <c r="F78" s="7" t="s">
        <v>157</v>
      </c>
    </row>
    <row r="79" spans="1:6" s="35" customFormat="1" ht="30.75" customHeight="1" outlineLevel="7">
      <c r="A79" s="16" t="s">
        <v>155</v>
      </c>
      <c r="B79" s="7">
        <v>1221.2</v>
      </c>
      <c r="C79" s="7">
        <v>1221.2</v>
      </c>
      <c r="D79" s="7">
        <f t="shared" si="2"/>
        <v>100</v>
      </c>
      <c r="E79" s="7">
        <v>0</v>
      </c>
      <c r="F79" s="7" t="s">
        <v>157</v>
      </c>
    </row>
    <row r="80" spans="1:6" s="5" customFormat="1" ht="12" outlineLevel="2">
      <c r="A80" s="3" t="s">
        <v>44</v>
      </c>
      <c r="B80" s="4">
        <f>B81+B82+B83+B84+B85+B86+B87+B88+B89+B90+B91+B92+B93+B94+B95+B96+B97+B98+B99+B100+B101+B102+B103</f>
        <v>712596.7999999998</v>
      </c>
      <c r="C80" s="4">
        <f>C81+C82+C83+C84+C85+C86+C87+C88+C89+C90+C91+C92+C93+C94+C95+C96+C97+C98+C99+C100+C101+C102+C103</f>
        <v>693318.7000000001</v>
      </c>
      <c r="D80" s="4">
        <f t="shared" si="2"/>
        <v>97.2946692996657</v>
      </c>
      <c r="E80" s="4">
        <f>E81+E82+E83+E84+E85+E86+E87+E88+E89+E90+E91+E92+E93+E94+E95+E96+E97+E98+E99+E100+E101+E102+E103</f>
        <v>711497.4</v>
      </c>
      <c r="F80" s="4">
        <f t="shared" si="3"/>
        <v>97.44500823193451</v>
      </c>
    </row>
    <row r="81" spans="1:6" s="35" customFormat="1" ht="84" outlineLevel="2">
      <c r="A81" s="6" t="s">
        <v>163</v>
      </c>
      <c r="B81" s="7">
        <v>49478.1</v>
      </c>
      <c r="C81" s="7">
        <v>44139.2</v>
      </c>
      <c r="D81" s="7">
        <f t="shared" si="2"/>
        <v>89.20956948629798</v>
      </c>
      <c r="E81" s="11">
        <v>51214</v>
      </c>
      <c r="F81" s="7">
        <f t="shared" si="3"/>
        <v>86.18580856796969</v>
      </c>
    </row>
    <row r="82" spans="1:6" s="35" customFormat="1" ht="24" outlineLevel="2">
      <c r="A82" s="6" t="s">
        <v>113</v>
      </c>
      <c r="B82" s="7">
        <v>611.2</v>
      </c>
      <c r="C82" s="7">
        <v>611.2</v>
      </c>
      <c r="D82" s="7">
        <f t="shared" si="2"/>
        <v>100</v>
      </c>
      <c r="E82" s="11">
        <v>592.5</v>
      </c>
      <c r="F82" s="7">
        <f t="shared" si="3"/>
        <v>103.15611814345993</v>
      </c>
    </row>
    <row r="83" spans="1:6" s="35" customFormat="1" ht="12" outlineLevel="2">
      <c r="A83" s="6" t="s">
        <v>115</v>
      </c>
      <c r="B83" s="7">
        <v>3245.4</v>
      </c>
      <c r="C83" s="7">
        <v>3245.4</v>
      </c>
      <c r="D83" s="7">
        <f t="shared" si="2"/>
        <v>100</v>
      </c>
      <c r="E83" s="11">
        <v>3431</v>
      </c>
      <c r="F83" s="7">
        <f t="shared" si="3"/>
        <v>94.59049839696881</v>
      </c>
    </row>
    <row r="84" spans="1:6" s="35" customFormat="1" ht="36" outlineLevel="7">
      <c r="A84" s="6" t="s">
        <v>122</v>
      </c>
      <c r="B84" s="7">
        <v>903.8</v>
      </c>
      <c r="C84" s="11">
        <v>903.8</v>
      </c>
      <c r="D84" s="7">
        <f t="shared" si="2"/>
        <v>100</v>
      </c>
      <c r="E84" s="11">
        <v>896.3</v>
      </c>
      <c r="F84" s="7">
        <f t="shared" si="3"/>
        <v>100.8367734017628</v>
      </c>
    </row>
    <row r="85" spans="1:6" s="35" customFormat="1" ht="49.5" customHeight="1" outlineLevel="3">
      <c r="A85" s="6" t="s">
        <v>164</v>
      </c>
      <c r="B85" s="7">
        <v>591.4</v>
      </c>
      <c r="C85" s="7">
        <v>591.4</v>
      </c>
      <c r="D85" s="7">
        <f t="shared" si="2"/>
        <v>100</v>
      </c>
      <c r="E85" s="11">
        <v>591</v>
      </c>
      <c r="F85" s="7">
        <f t="shared" si="3"/>
        <v>100.06768189509305</v>
      </c>
    </row>
    <row r="86" spans="1:6" s="35" customFormat="1" ht="48" outlineLevel="3">
      <c r="A86" s="8" t="s">
        <v>138</v>
      </c>
      <c r="B86" s="7">
        <v>389.7</v>
      </c>
      <c r="C86" s="7">
        <v>389.7</v>
      </c>
      <c r="D86" s="7">
        <f t="shared" si="2"/>
        <v>100</v>
      </c>
      <c r="E86" s="11">
        <v>196</v>
      </c>
      <c r="F86" s="7">
        <f t="shared" si="3"/>
        <v>198.82653061224488</v>
      </c>
    </row>
    <row r="87" spans="1:6" s="35" customFormat="1" ht="60" outlineLevel="2">
      <c r="A87" s="6" t="s">
        <v>114</v>
      </c>
      <c r="B87" s="7">
        <v>715.2</v>
      </c>
      <c r="C87" s="7">
        <v>715.2</v>
      </c>
      <c r="D87" s="7">
        <f t="shared" si="2"/>
        <v>100</v>
      </c>
      <c r="E87" s="11">
        <v>687.7</v>
      </c>
      <c r="F87" s="7">
        <f t="shared" si="3"/>
        <v>103.9988367020503</v>
      </c>
    </row>
    <row r="88" spans="1:6" s="35" customFormat="1" ht="36" outlineLevel="2">
      <c r="A88" s="6" t="s">
        <v>117</v>
      </c>
      <c r="B88" s="7">
        <v>168278.9</v>
      </c>
      <c r="C88" s="7">
        <v>159403.2</v>
      </c>
      <c r="D88" s="7">
        <f t="shared" si="2"/>
        <v>94.72560136772941</v>
      </c>
      <c r="E88" s="11">
        <v>175415.6</v>
      </c>
      <c r="F88" s="7">
        <f t="shared" si="3"/>
        <v>90.87173546708502</v>
      </c>
    </row>
    <row r="89" spans="1:6" s="35" customFormat="1" ht="48" outlineLevel="2">
      <c r="A89" s="13" t="s">
        <v>118</v>
      </c>
      <c r="B89" s="7">
        <v>395843.5</v>
      </c>
      <c r="C89" s="7">
        <v>395837.8</v>
      </c>
      <c r="D89" s="7">
        <f t="shared" si="2"/>
        <v>99.9985600369843</v>
      </c>
      <c r="E89" s="11">
        <v>384835.3</v>
      </c>
      <c r="F89" s="7">
        <f t="shared" si="3"/>
        <v>102.85901527224763</v>
      </c>
    </row>
    <row r="90" spans="1:6" s="35" customFormat="1" ht="36" outlineLevel="2">
      <c r="A90" s="6" t="s">
        <v>116</v>
      </c>
      <c r="B90" s="7">
        <v>17367.4</v>
      </c>
      <c r="C90" s="7">
        <v>16661.9</v>
      </c>
      <c r="D90" s="7">
        <f t="shared" si="2"/>
        <v>95.93779149440907</v>
      </c>
      <c r="E90" s="11">
        <v>15836</v>
      </c>
      <c r="F90" s="7">
        <f t="shared" si="3"/>
        <v>105.2153321545845</v>
      </c>
    </row>
    <row r="91" spans="1:6" s="35" customFormat="1" ht="60" outlineLevel="2">
      <c r="A91" s="8" t="s">
        <v>165</v>
      </c>
      <c r="B91" s="7">
        <v>3988.8</v>
      </c>
      <c r="C91" s="7">
        <v>3610</v>
      </c>
      <c r="D91" s="7">
        <f t="shared" si="2"/>
        <v>90.50340954673084</v>
      </c>
      <c r="E91" s="11">
        <v>3760</v>
      </c>
      <c r="F91" s="7">
        <f t="shared" si="3"/>
        <v>96.01063829787235</v>
      </c>
    </row>
    <row r="92" spans="1:6" s="35" customFormat="1" ht="60" outlineLevel="2">
      <c r="A92" s="8" t="s">
        <v>120</v>
      </c>
      <c r="B92" s="7">
        <v>152.1</v>
      </c>
      <c r="C92" s="7">
        <v>68</v>
      </c>
      <c r="D92" s="7">
        <f t="shared" si="2"/>
        <v>44.707429322813944</v>
      </c>
      <c r="E92" s="11">
        <v>65</v>
      </c>
      <c r="F92" s="7">
        <f t="shared" si="3"/>
        <v>104.61538461538463</v>
      </c>
    </row>
    <row r="93" spans="1:6" s="35" customFormat="1" ht="60" outlineLevel="2">
      <c r="A93" s="8" t="s">
        <v>121</v>
      </c>
      <c r="B93" s="7">
        <v>950</v>
      </c>
      <c r="C93" s="7">
        <v>791.9</v>
      </c>
      <c r="D93" s="7">
        <f t="shared" si="2"/>
        <v>83.3578947368421</v>
      </c>
      <c r="E93" s="11">
        <v>809.5</v>
      </c>
      <c r="F93" s="7">
        <f t="shared" si="3"/>
        <v>97.82581840642372</v>
      </c>
    </row>
    <row r="94" spans="1:6" s="35" customFormat="1" ht="48" outlineLevel="2">
      <c r="A94" s="8" t="s">
        <v>112</v>
      </c>
      <c r="B94" s="7">
        <v>11877.4</v>
      </c>
      <c r="C94" s="7">
        <v>10358</v>
      </c>
      <c r="D94" s="7">
        <f t="shared" si="2"/>
        <v>87.20763803526025</v>
      </c>
      <c r="E94" s="11">
        <v>10839.7</v>
      </c>
      <c r="F94" s="7">
        <f t="shared" si="3"/>
        <v>95.55615007795419</v>
      </c>
    </row>
    <row r="95" spans="1:6" s="35" customFormat="1" ht="51" customHeight="1" outlineLevel="2">
      <c r="A95" s="8" t="s">
        <v>139</v>
      </c>
      <c r="B95" s="7">
        <v>220</v>
      </c>
      <c r="C95" s="7">
        <v>220</v>
      </c>
      <c r="D95" s="7">
        <f t="shared" si="2"/>
        <v>100</v>
      </c>
      <c r="E95" s="11">
        <v>0</v>
      </c>
      <c r="F95" s="7" t="s">
        <v>157</v>
      </c>
    </row>
    <row r="96" spans="1:6" s="35" customFormat="1" ht="36" outlineLevel="2">
      <c r="A96" s="6" t="s">
        <v>119</v>
      </c>
      <c r="B96" s="7">
        <v>26963.4</v>
      </c>
      <c r="C96" s="7">
        <v>26054.4</v>
      </c>
      <c r="D96" s="7">
        <f t="shared" si="2"/>
        <v>96.6287634348784</v>
      </c>
      <c r="E96" s="11">
        <v>29419.3</v>
      </c>
      <c r="F96" s="7">
        <f t="shared" si="3"/>
        <v>88.56227034633729</v>
      </c>
    </row>
    <row r="97" spans="1:6" s="35" customFormat="1" ht="53.25" customHeight="1" outlineLevel="2">
      <c r="A97" s="8" t="s">
        <v>166</v>
      </c>
      <c r="B97" s="7">
        <v>487.7</v>
      </c>
      <c r="C97" s="7">
        <v>139.2</v>
      </c>
      <c r="D97" s="7">
        <f t="shared" si="2"/>
        <v>28.54213655936026</v>
      </c>
      <c r="E97" s="11">
        <v>0</v>
      </c>
      <c r="F97" s="7" t="s">
        <v>157</v>
      </c>
    </row>
    <row r="98" spans="1:6" s="35" customFormat="1" ht="60" outlineLevel="2">
      <c r="A98" s="6" t="s">
        <v>123</v>
      </c>
      <c r="B98" s="7">
        <v>14500</v>
      </c>
      <c r="C98" s="7">
        <v>14500</v>
      </c>
      <c r="D98" s="7">
        <f t="shared" si="2"/>
        <v>100</v>
      </c>
      <c r="E98" s="11">
        <v>16400</v>
      </c>
      <c r="F98" s="7">
        <f t="shared" si="3"/>
        <v>88.41463414634147</v>
      </c>
    </row>
    <row r="99" spans="1:6" s="35" customFormat="1" ht="48" outlineLevel="2">
      <c r="A99" s="6" t="s">
        <v>124</v>
      </c>
      <c r="B99" s="7">
        <v>7210.7</v>
      </c>
      <c r="C99" s="7">
        <v>6700</v>
      </c>
      <c r="D99" s="7">
        <f t="shared" si="2"/>
        <v>92.91746987116369</v>
      </c>
      <c r="E99" s="11">
        <v>7600</v>
      </c>
      <c r="F99" s="7">
        <f t="shared" si="3"/>
        <v>88.1578947368421</v>
      </c>
    </row>
    <row r="100" spans="1:6" s="35" customFormat="1" ht="41.25" customHeight="1" outlineLevel="2">
      <c r="A100" s="8" t="s">
        <v>125</v>
      </c>
      <c r="B100" s="7">
        <v>4451.7</v>
      </c>
      <c r="C100" s="7">
        <v>4451.7</v>
      </c>
      <c r="D100" s="7">
        <f t="shared" si="2"/>
        <v>100</v>
      </c>
      <c r="E100" s="11">
        <v>4549</v>
      </c>
      <c r="F100" s="7">
        <f t="shared" si="3"/>
        <v>97.86106836667399</v>
      </c>
    </row>
    <row r="101" spans="1:6" s="35" customFormat="1" ht="44.25" customHeight="1" outlineLevel="2">
      <c r="A101" s="6" t="s">
        <v>90</v>
      </c>
      <c r="B101" s="7">
        <v>1132.7</v>
      </c>
      <c r="C101" s="7">
        <v>690.8</v>
      </c>
      <c r="D101" s="7">
        <f t="shared" si="2"/>
        <v>60.98702215944204</v>
      </c>
      <c r="E101" s="11">
        <v>156</v>
      </c>
      <c r="F101" s="7">
        <f t="shared" si="3"/>
        <v>442.82051282051276</v>
      </c>
    </row>
    <row r="102" spans="1:6" s="35" customFormat="1" ht="80.25" customHeight="1" outlineLevel="2">
      <c r="A102" s="6" t="s">
        <v>111</v>
      </c>
      <c r="B102" s="7">
        <v>3237.7</v>
      </c>
      <c r="C102" s="7">
        <v>3235.9</v>
      </c>
      <c r="D102" s="7">
        <f t="shared" si="2"/>
        <v>99.94440497884301</v>
      </c>
      <c r="E102" s="11">
        <v>2937.9</v>
      </c>
      <c r="F102" s="7">
        <f t="shared" si="3"/>
        <v>110.14329963579428</v>
      </c>
    </row>
    <row r="103" spans="1:6" s="35" customFormat="1" ht="12" outlineLevel="2">
      <c r="A103" s="6" t="s">
        <v>159</v>
      </c>
      <c r="B103" s="7">
        <v>0</v>
      </c>
      <c r="C103" s="7">
        <v>0</v>
      </c>
      <c r="D103" s="7" t="s">
        <v>157</v>
      </c>
      <c r="E103" s="11">
        <v>1265.6</v>
      </c>
      <c r="F103" s="7">
        <f t="shared" si="3"/>
        <v>0</v>
      </c>
    </row>
    <row r="104" spans="1:6" s="5" customFormat="1" ht="12" outlineLevel="2">
      <c r="A104" s="17" t="s">
        <v>45</v>
      </c>
      <c r="B104" s="4">
        <f>B105+B106+B107+B108+B109+B110+B111+B112+B113</f>
        <v>41650.6</v>
      </c>
      <c r="C104" s="4">
        <f>C105+C106+C107+C108+C109+C110+C111+C112+C113</f>
        <v>49671.2</v>
      </c>
      <c r="D104" s="4">
        <f t="shared" si="2"/>
        <v>119.25686544731649</v>
      </c>
      <c r="E104" s="4">
        <f>E105+E106+E107+E108+E109+E110+E111+E112+E113</f>
        <v>38265.99999999999</v>
      </c>
      <c r="F104" s="4">
        <f t="shared" si="3"/>
        <v>129.8050488684472</v>
      </c>
    </row>
    <row r="105" spans="1:6" s="35" customFormat="1" ht="60" outlineLevel="2">
      <c r="A105" s="8" t="s">
        <v>160</v>
      </c>
      <c r="B105" s="7">
        <v>784.9</v>
      </c>
      <c r="C105" s="7">
        <v>784.9</v>
      </c>
      <c r="D105" s="7">
        <f t="shared" si="2"/>
        <v>100</v>
      </c>
      <c r="E105" s="7">
        <v>0</v>
      </c>
      <c r="F105" s="7" t="s">
        <v>157</v>
      </c>
    </row>
    <row r="106" spans="1:6" s="35" customFormat="1" ht="36" outlineLevel="2">
      <c r="A106" s="8" t="s">
        <v>126</v>
      </c>
      <c r="B106" s="7">
        <v>37784</v>
      </c>
      <c r="C106" s="7">
        <v>37784</v>
      </c>
      <c r="D106" s="7">
        <f t="shared" si="2"/>
        <v>100</v>
      </c>
      <c r="E106" s="7">
        <v>36874.2</v>
      </c>
      <c r="F106" s="7">
        <f t="shared" si="3"/>
        <v>102.46730776532102</v>
      </c>
    </row>
    <row r="107" spans="1:6" s="35" customFormat="1" ht="12" outlineLevel="2">
      <c r="A107" s="18" t="s">
        <v>129</v>
      </c>
      <c r="B107" s="7">
        <v>204.1</v>
      </c>
      <c r="C107" s="7">
        <v>204.1</v>
      </c>
      <c r="D107" s="7">
        <f t="shared" si="2"/>
        <v>100</v>
      </c>
      <c r="E107" s="7">
        <v>150</v>
      </c>
      <c r="F107" s="7">
        <f t="shared" si="3"/>
        <v>136.06666666666666</v>
      </c>
    </row>
    <row r="108" spans="1:6" s="35" customFormat="1" ht="12" outlineLevel="2">
      <c r="A108" s="8" t="s">
        <v>146</v>
      </c>
      <c r="B108" s="7">
        <v>1426.3</v>
      </c>
      <c r="C108" s="7">
        <v>1426.3</v>
      </c>
      <c r="D108" s="7">
        <f t="shared" si="2"/>
        <v>100</v>
      </c>
      <c r="E108" s="7">
        <v>1133.6</v>
      </c>
      <c r="F108" s="7">
        <f t="shared" si="3"/>
        <v>125.82039520112916</v>
      </c>
    </row>
    <row r="109" spans="1:6" s="35" customFormat="1" ht="24" outlineLevel="2">
      <c r="A109" s="8" t="s">
        <v>156</v>
      </c>
      <c r="B109" s="7">
        <v>0</v>
      </c>
      <c r="C109" s="7">
        <v>50</v>
      </c>
      <c r="D109" s="7" t="s">
        <v>157</v>
      </c>
      <c r="E109" s="7">
        <v>0</v>
      </c>
      <c r="F109" s="7" t="s">
        <v>157</v>
      </c>
    </row>
    <row r="110" spans="1:6" s="35" customFormat="1" ht="36" outlineLevel="2">
      <c r="A110" s="8" t="s">
        <v>127</v>
      </c>
      <c r="B110" s="7">
        <v>106.7</v>
      </c>
      <c r="C110" s="7">
        <v>104.2</v>
      </c>
      <c r="D110" s="7">
        <f t="shared" si="2"/>
        <v>97.65698219306466</v>
      </c>
      <c r="E110" s="7">
        <v>108.2</v>
      </c>
      <c r="F110" s="7">
        <f t="shared" si="3"/>
        <v>96.30314232902033</v>
      </c>
    </row>
    <row r="111" spans="1:6" s="35" customFormat="1" ht="36" outlineLevel="2">
      <c r="A111" s="8" t="s">
        <v>161</v>
      </c>
      <c r="B111" s="7">
        <v>0</v>
      </c>
      <c r="C111" s="7">
        <v>4730.4</v>
      </c>
      <c r="D111" s="7" t="s">
        <v>157</v>
      </c>
      <c r="E111" s="7">
        <v>0</v>
      </c>
      <c r="F111" s="7" t="s">
        <v>157</v>
      </c>
    </row>
    <row r="112" spans="1:6" s="35" customFormat="1" ht="48">
      <c r="A112" s="28" t="s">
        <v>167</v>
      </c>
      <c r="B112" s="29">
        <v>0</v>
      </c>
      <c r="C112" s="29">
        <v>3356.2</v>
      </c>
      <c r="D112" s="7" t="s">
        <v>157</v>
      </c>
      <c r="E112" s="30">
        <v>0</v>
      </c>
      <c r="F112" s="7" t="s">
        <v>157</v>
      </c>
    </row>
    <row r="113" spans="1:6" s="35" customFormat="1" ht="12" outlineLevel="2">
      <c r="A113" s="8" t="s">
        <v>147</v>
      </c>
      <c r="B113" s="7">
        <v>1344.6</v>
      </c>
      <c r="C113" s="7">
        <v>1231.1</v>
      </c>
      <c r="D113" s="7">
        <f t="shared" si="2"/>
        <v>91.55882790420942</v>
      </c>
      <c r="E113" s="7">
        <v>0</v>
      </c>
      <c r="F113" s="7" t="s">
        <v>157</v>
      </c>
    </row>
    <row r="114" spans="1:6" s="5" customFormat="1" ht="12" outlineLevel="2">
      <c r="A114" s="17" t="s">
        <v>46</v>
      </c>
      <c r="B114" s="19">
        <v>651</v>
      </c>
      <c r="C114" s="19">
        <v>651</v>
      </c>
      <c r="D114" s="4">
        <f t="shared" si="2"/>
        <v>100</v>
      </c>
      <c r="E114" s="19">
        <v>620.7</v>
      </c>
      <c r="F114" s="4">
        <f t="shared" si="3"/>
        <v>104.88158530691155</v>
      </c>
    </row>
    <row r="115" spans="1:6" s="5" customFormat="1" ht="24" outlineLevel="1">
      <c r="A115" s="3" t="s">
        <v>47</v>
      </c>
      <c r="B115" s="19">
        <v>0</v>
      </c>
      <c r="C115" s="19">
        <v>-7475.8</v>
      </c>
      <c r="D115" s="4" t="s">
        <v>157</v>
      </c>
      <c r="E115" s="19">
        <v>-6848.2</v>
      </c>
      <c r="F115" s="4">
        <f t="shared" si="3"/>
        <v>109.16445197278118</v>
      </c>
    </row>
    <row r="116" spans="1:6" s="5" customFormat="1" ht="12">
      <c r="A116" s="3" t="s">
        <v>48</v>
      </c>
      <c r="B116" s="19">
        <f>B8+B46</f>
        <v>2385171.0999999996</v>
      </c>
      <c r="C116" s="19">
        <f>C8+C46</f>
        <v>2402593.2</v>
      </c>
      <c r="D116" s="4">
        <f t="shared" si="2"/>
        <v>100.73043397180189</v>
      </c>
      <c r="E116" s="19">
        <f>E8+E46</f>
        <v>2118433</v>
      </c>
      <c r="F116" s="4">
        <f t="shared" si="3"/>
        <v>113.41369776622628</v>
      </c>
    </row>
    <row r="117" spans="1:6" s="5" customFormat="1" ht="12">
      <c r="A117" s="40"/>
      <c r="B117" s="40"/>
      <c r="C117" s="40"/>
      <c r="D117" s="40"/>
      <c r="E117" s="40"/>
      <c r="F117" s="40"/>
    </row>
    <row r="118" spans="1:6" s="5" customFormat="1" ht="12" outlineLevel="3">
      <c r="A118" s="3" t="s">
        <v>49</v>
      </c>
      <c r="B118" s="19">
        <f>B119+B121+B123+B125+B127+B129+B130+B131</f>
        <v>267418</v>
      </c>
      <c r="C118" s="19">
        <f>C119+C121+C123+C125+C127+C129+C130+C131</f>
        <v>246241.4</v>
      </c>
      <c r="D118" s="19">
        <f>C118/B118*100</f>
        <v>92.08108653867727</v>
      </c>
      <c r="E118" s="19">
        <f>E119+E121+E123+E127+E131+E125</f>
        <v>215994.1</v>
      </c>
      <c r="F118" s="19">
        <f>C118/E118*100</f>
        <v>114.00376213979919</v>
      </c>
    </row>
    <row r="119" spans="1:6" s="35" customFormat="1" ht="24" outlineLevel="3">
      <c r="A119" s="6" t="s">
        <v>50</v>
      </c>
      <c r="B119" s="11">
        <v>2040.7</v>
      </c>
      <c r="C119" s="11">
        <v>1906.5</v>
      </c>
      <c r="D119" s="11">
        <f aca="true" t="shared" si="4" ref="D119:D179">C119/B119*100</f>
        <v>93.423825158034</v>
      </c>
      <c r="E119" s="11">
        <v>1256.1</v>
      </c>
      <c r="F119" s="11">
        <f aca="true" t="shared" si="5" ref="F119:F179">C119/E119*100</f>
        <v>151.77931693336518</v>
      </c>
    </row>
    <row r="120" spans="1:6" s="20" customFormat="1" ht="12" outlineLevel="3">
      <c r="A120" s="33" t="s">
        <v>51</v>
      </c>
      <c r="B120" s="31">
        <v>2040.7</v>
      </c>
      <c r="C120" s="31">
        <v>1906.5</v>
      </c>
      <c r="D120" s="31">
        <f t="shared" si="4"/>
        <v>93.423825158034</v>
      </c>
      <c r="E120" s="31">
        <v>1256.1</v>
      </c>
      <c r="F120" s="31">
        <f t="shared" si="5"/>
        <v>151.77931693336518</v>
      </c>
    </row>
    <row r="121" spans="1:6" s="35" customFormat="1" ht="36" outlineLevel="3">
      <c r="A121" s="6" t="s">
        <v>52</v>
      </c>
      <c r="B121" s="11">
        <v>2263.8</v>
      </c>
      <c r="C121" s="11">
        <v>2100.5</v>
      </c>
      <c r="D121" s="11">
        <f t="shared" si="4"/>
        <v>92.78646523544481</v>
      </c>
      <c r="E121" s="11">
        <v>1900.4</v>
      </c>
      <c r="F121" s="11">
        <f t="shared" si="5"/>
        <v>110.52936223952852</v>
      </c>
    </row>
    <row r="122" spans="1:6" s="20" customFormat="1" ht="12" outlineLevel="3">
      <c r="A122" s="33" t="s">
        <v>51</v>
      </c>
      <c r="B122" s="31">
        <v>1823.7</v>
      </c>
      <c r="C122" s="31">
        <v>1802.4</v>
      </c>
      <c r="D122" s="31">
        <f t="shared" si="4"/>
        <v>98.83204474420135</v>
      </c>
      <c r="E122" s="31">
        <v>1620.9</v>
      </c>
      <c r="F122" s="31">
        <f t="shared" si="5"/>
        <v>111.19748287988153</v>
      </c>
    </row>
    <row r="123" spans="1:6" s="35" customFormat="1" ht="36" outlineLevel="3">
      <c r="A123" s="6" t="s">
        <v>53</v>
      </c>
      <c r="B123" s="11">
        <v>68658.2</v>
      </c>
      <c r="C123" s="11">
        <v>61862.1</v>
      </c>
      <c r="D123" s="11">
        <f t="shared" si="4"/>
        <v>90.10154650136474</v>
      </c>
      <c r="E123" s="11">
        <v>58660.9</v>
      </c>
      <c r="F123" s="11">
        <f t="shared" si="5"/>
        <v>105.45712731990133</v>
      </c>
    </row>
    <row r="124" spans="1:6" s="20" customFormat="1" ht="12" outlineLevel="3">
      <c r="A124" s="33" t="s">
        <v>51</v>
      </c>
      <c r="B124" s="31">
        <v>63224.6</v>
      </c>
      <c r="C124" s="31">
        <v>56797.6</v>
      </c>
      <c r="D124" s="31">
        <f t="shared" si="4"/>
        <v>89.83465296735764</v>
      </c>
      <c r="E124" s="31">
        <v>55133.4</v>
      </c>
      <c r="F124" s="31">
        <f t="shared" si="5"/>
        <v>103.01849695465906</v>
      </c>
    </row>
    <row r="125" spans="1:6" s="20" customFormat="1" ht="12" outlineLevel="3">
      <c r="A125" s="6" t="s">
        <v>54</v>
      </c>
      <c r="B125" s="11">
        <v>1132.7</v>
      </c>
      <c r="C125" s="11">
        <v>690.8</v>
      </c>
      <c r="D125" s="11">
        <f t="shared" si="4"/>
        <v>60.98702215944204</v>
      </c>
      <c r="E125" s="11">
        <v>156</v>
      </c>
      <c r="F125" s="11">
        <f t="shared" si="5"/>
        <v>442.82051282051276</v>
      </c>
    </row>
    <row r="126" spans="1:6" s="20" customFormat="1" ht="12" outlineLevel="3">
      <c r="A126" s="33" t="s">
        <v>51</v>
      </c>
      <c r="B126" s="31">
        <v>337</v>
      </c>
      <c r="C126" s="31">
        <v>337</v>
      </c>
      <c r="D126" s="31">
        <f t="shared" si="4"/>
        <v>100</v>
      </c>
      <c r="E126" s="31">
        <v>109.8</v>
      </c>
      <c r="F126" s="31">
        <f t="shared" si="5"/>
        <v>306.92167577413477</v>
      </c>
    </row>
    <row r="127" spans="1:6" s="35" customFormat="1" ht="24" outlineLevel="3">
      <c r="A127" s="6" t="s">
        <v>55</v>
      </c>
      <c r="B127" s="11">
        <v>12090.5</v>
      </c>
      <c r="C127" s="11">
        <v>11184.4</v>
      </c>
      <c r="D127" s="11">
        <f t="shared" si="4"/>
        <v>92.50568628261858</v>
      </c>
      <c r="E127" s="11">
        <v>9674</v>
      </c>
      <c r="F127" s="11">
        <f t="shared" si="5"/>
        <v>115.61298325408312</v>
      </c>
    </row>
    <row r="128" spans="1:6" s="20" customFormat="1" ht="12" outlineLevel="3">
      <c r="A128" s="33" t="s">
        <v>51</v>
      </c>
      <c r="B128" s="31">
        <v>11255.1</v>
      </c>
      <c r="C128" s="31">
        <v>10599</v>
      </c>
      <c r="D128" s="31">
        <f t="shared" si="4"/>
        <v>94.17064264200229</v>
      </c>
      <c r="E128" s="31">
        <v>9097.6</v>
      </c>
      <c r="F128" s="31">
        <f t="shared" si="5"/>
        <v>116.50325360534646</v>
      </c>
    </row>
    <row r="129" spans="1:6" s="35" customFormat="1" ht="12" outlineLevel="3">
      <c r="A129" s="6" t="s">
        <v>140</v>
      </c>
      <c r="B129" s="11">
        <v>7704.8</v>
      </c>
      <c r="C129" s="11">
        <v>7704.8</v>
      </c>
      <c r="D129" s="11">
        <f t="shared" si="4"/>
        <v>100</v>
      </c>
      <c r="E129" s="11">
        <v>0</v>
      </c>
      <c r="F129" s="11" t="s">
        <v>157</v>
      </c>
    </row>
    <row r="130" spans="1:6" s="35" customFormat="1" ht="12" outlineLevel="3">
      <c r="A130" s="6" t="s">
        <v>96</v>
      </c>
      <c r="B130" s="11">
        <v>500</v>
      </c>
      <c r="C130" s="11">
        <v>0</v>
      </c>
      <c r="D130" s="11">
        <f t="shared" si="4"/>
        <v>0</v>
      </c>
      <c r="E130" s="11">
        <v>0</v>
      </c>
      <c r="F130" s="11" t="s">
        <v>157</v>
      </c>
    </row>
    <row r="131" spans="1:6" s="35" customFormat="1" ht="12" outlineLevel="3">
      <c r="A131" s="6" t="s">
        <v>56</v>
      </c>
      <c r="B131" s="11">
        <v>173027.3</v>
      </c>
      <c r="C131" s="11">
        <v>160792.3</v>
      </c>
      <c r="D131" s="11">
        <f t="shared" si="4"/>
        <v>92.928861514917</v>
      </c>
      <c r="E131" s="11">
        <v>144346.7</v>
      </c>
      <c r="F131" s="11">
        <f t="shared" si="5"/>
        <v>111.39312502468015</v>
      </c>
    </row>
    <row r="132" spans="1:6" s="20" customFormat="1" ht="12" outlineLevel="3">
      <c r="A132" s="33" t="s">
        <v>51</v>
      </c>
      <c r="B132" s="31">
        <v>123979.8</v>
      </c>
      <c r="C132" s="31">
        <v>117667.2</v>
      </c>
      <c r="D132" s="31">
        <f t="shared" si="4"/>
        <v>94.90836410447508</v>
      </c>
      <c r="E132" s="31">
        <v>113437.9</v>
      </c>
      <c r="F132" s="31">
        <f t="shared" si="5"/>
        <v>103.72829539333857</v>
      </c>
    </row>
    <row r="133" spans="1:6" s="5" customFormat="1" ht="12" outlineLevel="3">
      <c r="A133" s="3" t="s">
        <v>57</v>
      </c>
      <c r="B133" s="19">
        <f>B135+B138+B136</f>
        <v>11231</v>
      </c>
      <c r="C133" s="19">
        <f>C135+C138+C136</f>
        <v>10083</v>
      </c>
      <c r="D133" s="19">
        <f t="shared" si="4"/>
        <v>89.77829222687205</v>
      </c>
      <c r="E133" s="19">
        <f>E135+E136+E138</f>
        <v>8646.7</v>
      </c>
      <c r="F133" s="19">
        <f t="shared" si="5"/>
        <v>116.61096140724206</v>
      </c>
    </row>
    <row r="134" spans="1:6" s="20" customFormat="1" ht="12" outlineLevel="3">
      <c r="A134" s="33" t="s">
        <v>51</v>
      </c>
      <c r="B134" s="31">
        <f>B137+B139</f>
        <v>5734.5</v>
      </c>
      <c r="C134" s="31">
        <f>C137+C139</f>
        <v>5618.9</v>
      </c>
      <c r="D134" s="31">
        <f t="shared" si="4"/>
        <v>97.98413113610603</v>
      </c>
      <c r="E134" s="31">
        <f>E137+E139</f>
        <v>4637.200000000001</v>
      </c>
      <c r="F134" s="31">
        <f t="shared" si="5"/>
        <v>121.17010264814971</v>
      </c>
    </row>
    <row r="135" spans="1:6" s="35" customFormat="1" ht="12" outlineLevel="3">
      <c r="A135" s="6" t="s">
        <v>91</v>
      </c>
      <c r="B135" s="11">
        <v>268</v>
      </c>
      <c r="C135" s="11">
        <v>250.4</v>
      </c>
      <c r="D135" s="11">
        <f t="shared" si="4"/>
        <v>93.43283582089552</v>
      </c>
      <c r="E135" s="11">
        <v>143</v>
      </c>
      <c r="F135" s="11">
        <f t="shared" si="5"/>
        <v>175.10489510489512</v>
      </c>
    </row>
    <row r="136" spans="1:6" s="35" customFormat="1" ht="24" outlineLevel="3">
      <c r="A136" s="6" t="s">
        <v>92</v>
      </c>
      <c r="B136" s="11">
        <v>4420.4</v>
      </c>
      <c r="C136" s="11">
        <v>3535.6</v>
      </c>
      <c r="D136" s="11">
        <f t="shared" si="4"/>
        <v>79.98371188127771</v>
      </c>
      <c r="E136" s="11">
        <v>2820.2</v>
      </c>
      <c r="F136" s="11">
        <f t="shared" si="5"/>
        <v>125.36699524856394</v>
      </c>
    </row>
    <row r="137" spans="1:6" s="20" customFormat="1" ht="12" outlineLevel="3">
      <c r="A137" s="33" t="s">
        <v>51</v>
      </c>
      <c r="B137" s="31">
        <v>336.2</v>
      </c>
      <c r="C137" s="31">
        <v>334.9</v>
      </c>
      <c r="D137" s="31">
        <f t="shared" si="4"/>
        <v>99.61332540154669</v>
      </c>
      <c r="E137" s="31">
        <v>243.1</v>
      </c>
      <c r="F137" s="31">
        <f t="shared" si="5"/>
        <v>137.76223776223776</v>
      </c>
    </row>
    <row r="138" spans="1:6" s="35" customFormat="1" ht="24" outlineLevel="3">
      <c r="A138" s="6" t="s">
        <v>58</v>
      </c>
      <c r="B138" s="11">
        <v>6542.6</v>
      </c>
      <c r="C138" s="11">
        <v>6297</v>
      </c>
      <c r="D138" s="11">
        <f t="shared" si="4"/>
        <v>96.24614067801791</v>
      </c>
      <c r="E138" s="11">
        <v>5683.5</v>
      </c>
      <c r="F138" s="11">
        <f t="shared" si="5"/>
        <v>110.79440485616257</v>
      </c>
    </row>
    <row r="139" spans="1:6" s="20" customFormat="1" ht="12" outlineLevel="3">
      <c r="A139" s="33" t="s">
        <v>51</v>
      </c>
      <c r="B139" s="31">
        <v>5398.3</v>
      </c>
      <c r="C139" s="31">
        <v>5284</v>
      </c>
      <c r="D139" s="31">
        <f t="shared" si="4"/>
        <v>97.8826667654632</v>
      </c>
      <c r="E139" s="31">
        <v>4394.1</v>
      </c>
      <c r="F139" s="31">
        <f t="shared" si="5"/>
        <v>120.25215630049384</v>
      </c>
    </row>
    <row r="140" spans="1:6" s="5" customFormat="1" ht="12" outlineLevel="3">
      <c r="A140" s="3" t="s">
        <v>59</v>
      </c>
      <c r="B140" s="19">
        <f>B141+B142+B144</f>
        <v>301196</v>
      </c>
      <c r="C140" s="19">
        <f>C141+C142+C144</f>
        <v>297191.4</v>
      </c>
      <c r="D140" s="19">
        <f t="shared" si="4"/>
        <v>98.67043387030373</v>
      </c>
      <c r="E140" s="19">
        <f>E141+E142+E144</f>
        <v>108391.79999999999</v>
      </c>
      <c r="F140" s="19">
        <f t="shared" si="5"/>
        <v>274.1825488643975</v>
      </c>
    </row>
    <row r="141" spans="1:6" s="35" customFormat="1" ht="12" outlineLevel="3">
      <c r="A141" s="6" t="s">
        <v>60</v>
      </c>
      <c r="B141" s="11">
        <v>609.7</v>
      </c>
      <c r="C141" s="11">
        <v>607.3</v>
      </c>
      <c r="D141" s="11">
        <f t="shared" si="4"/>
        <v>99.60636378546825</v>
      </c>
      <c r="E141" s="11">
        <v>196</v>
      </c>
      <c r="F141" s="11">
        <f t="shared" si="5"/>
        <v>309.8469387755102</v>
      </c>
    </row>
    <row r="142" spans="1:6" s="35" customFormat="1" ht="12" outlineLevel="3">
      <c r="A142" s="6" t="s">
        <v>61</v>
      </c>
      <c r="B142" s="11">
        <v>297822.7</v>
      </c>
      <c r="C142" s="11">
        <v>294396.9</v>
      </c>
      <c r="D142" s="11">
        <f t="shared" si="4"/>
        <v>98.84971830555563</v>
      </c>
      <c r="E142" s="11">
        <v>105695.4</v>
      </c>
      <c r="F142" s="11">
        <f t="shared" si="5"/>
        <v>278.53331365414203</v>
      </c>
    </row>
    <row r="143" spans="1:6" s="20" customFormat="1" ht="12" outlineLevel="3">
      <c r="A143" s="33" t="s">
        <v>51</v>
      </c>
      <c r="B143" s="31">
        <v>16627.7</v>
      </c>
      <c r="C143" s="31">
        <v>16627.7</v>
      </c>
      <c r="D143" s="31">
        <f t="shared" si="4"/>
        <v>100</v>
      </c>
      <c r="E143" s="31">
        <v>20126.8</v>
      </c>
      <c r="F143" s="31">
        <f t="shared" si="5"/>
        <v>82.6147226583461</v>
      </c>
    </row>
    <row r="144" spans="1:6" s="35" customFormat="1" ht="12" outlineLevel="3">
      <c r="A144" s="6" t="s">
        <v>62</v>
      </c>
      <c r="B144" s="11">
        <v>2763.6</v>
      </c>
      <c r="C144" s="11">
        <v>2187.2</v>
      </c>
      <c r="D144" s="11">
        <f t="shared" si="4"/>
        <v>79.14314662035027</v>
      </c>
      <c r="E144" s="11">
        <v>2500.4</v>
      </c>
      <c r="F144" s="11">
        <f t="shared" si="5"/>
        <v>87.4740041593345</v>
      </c>
    </row>
    <row r="145" spans="1:6" s="5" customFormat="1" ht="12" outlineLevel="3">
      <c r="A145" s="3" t="s">
        <v>63</v>
      </c>
      <c r="B145" s="19">
        <f>B147+B148+B149+B150</f>
        <v>185034</v>
      </c>
      <c r="C145" s="19">
        <f>C147+C148+C149+C150</f>
        <v>171882.90000000002</v>
      </c>
      <c r="D145" s="19">
        <f t="shared" si="4"/>
        <v>92.89260352151499</v>
      </c>
      <c r="E145" s="19">
        <f>E147+E148+E149+E150</f>
        <v>158193.1</v>
      </c>
      <c r="F145" s="19">
        <f t="shared" si="5"/>
        <v>108.65385405558146</v>
      </c>
    </row>
    <row r="146" spans="1:6" s="20" customFormat="1" ht="12" outlineLevel="3">
      <c r="A146" s="33" t="s">
        <v>51</v>
      </c>
      <c r="B146" s="31">
        <v>39807.9</v>
      </c>
      <c r="C146" s="31">
        <v>37836.6</v>
      </c>
      <c r="D146" s="31">
        <f t="shared" si="4"/>
        <v>95.04796786567489</v>
      </c>
      <c r="E146" s="31">
        <v>33678.6</v>
      </c>
      <c r="F146" s="31">
        <f t="shared" si="5"/>
        <v>112.34611890042936</v>
      </c>
    </row>
    <row r="147" spans="1:6" s="35" customFormat="1" ht="12" outlineLevel="3">
      <c r="A147" s="6" t="s">
        <v>64</v>
      </c>
      <c r="B147" s="11">
        <v>6142.3</v>
      </c>
      <c r="C147" s="11">
        <v>5687.7</v>
      </c>
      <c r="D147" s="11">
        <f t="shared" si="4"/>
        <v>92.59886361786302</v>
      </c>
      <c r="E147" s="11">
        <v>1605.8</v>
      </c>
      <c r="F147" s="11">
        <f t="shared" si="5"/>
        <v>354.19728484244615</v>
      </c>
    </row>
    <row r="148" spans="1:6" s="35" customFormat="1" ht="12" outlineLevel="3">
      <c r="A148" s="6" t="s">
        <v>65</v>
      </c>
      <c r="B148" s="11">
        <v>26385.3</v>
      </c>
      <c r="C148" s="11">
        <v>23099.3</v>
      </c>
      <c r="D148" s="11">
        <f t="shared" si="4"/>
        <v>87.54609574270522</v>
      </c>
      <c r="E148" s="11">
        <v>20278.1</v>
      </c>
      <c r="F148" s="11">
        <f t="shared" si="5"/>
        <v>113.91254604721351</v>
      </c>
    </row>
    <row r="149" spans="1:6" s="35" customFormat="1" ht="12" outlineLevel="3">
      <c r="A149" s="6" t="s">
        <v>66</v>
      </c>
      <c r="B149" s="11">
        <v>140559.3</v>
      </c>
      <c r="C149" s="11">
        <v>132736.7</v>
      </c>
      <c r="D149" s="11">
        <f t="shared" si="4"/>
        <v>94.43466209635365</v>
      </c>
      <c r="E149" s="11">
        <v>126921</v>
      </c>
      <c r="F149" s="11">
        <f t="shared" si="5"/>
        <v>104.58214164716635</v>
      </c>
    </row>
    <row r="150" spans="1:6" s="35" customFormat="1" ht="12" outlineLevel="3">
      <c r="A150" s="6" t="s">
        <v>67</v>
      </c>
      <c r="B150" s="11">
        <v>11947.1</v>
      </c>
      <c r="C150" s="11">
        <v>10359.2</v>
      </c>
      <c r="D150" s="11">
        <f t="shared" si="4"/>
        <v>86.70890843803099</v>
      </c>
      <c r="E150" s="11">
        <v>9388.2</v>
      </c>
      <c r="F150" s="11">
        <f t="shared" si="5"/>
        <v>110.3427707121706</v>
      </c>
    </row>
    <row r="151" spans="1:6" s="20" customFormat="1" ht="12" outlineLevel="3">
      <c r="A151" s="33" t="s">
        <v>51</v>
      </c>
      <c r="B151" s="31">
        <v>10868.9</v>
      </c>
      <c r="C151" s="31">
        <v>9478.1</v>
      </c>
      <c r="D151" s="31">
        <f t="shared" si="4"/>
        <v>87.20385687604082</v>
      </c>
      <c r="E151" s="31">
        <v>8655</v>
      </c>
      <c r="F151" s="31">
        <f t="shared" si="5"/>
        <v>109.51010976314271</v>
      </c>
    </row>
    <row r="152" spans="1:6" s="5" customFormat="1" ht="12" outlineLevel="3">
      <c r="A152" s="3" t="s">
        <v>68</v>
      </c>
      <c r="B152" s="19">
        <f>B154+B155+B156+B157+B158+B159</f>
        <v>1506184</v>
      </c>
      <c r="C152" s="19">
        <f>C154+C155+C156+C157+C158+C159</f>
        <v>1424396</v>
      </c>
      <c r="D152" s="19">
        <f t="shared" si="4"/>
        <v>94.56985335125057</v>
      </c>
      <c r="E152" s="19">
        <f>E154+E155+E156+E157+E158+E159</f>
        <v>1346913</v>
      </c>
      <c r="F152" s="19">
        <f t="shared" si="5"/>
        <v>105.7526358421071</v>
      </c>
    </row>
    <row r="153" spans="1:6" s="20" customFormat="1" ht="12" outlineLevel="3">
      <c r="A153" s="33" t="s">
        <v>51</v>
      </c>
      <c r="B153" s="31">
        <v>790579.5</v>
      </c>
      <c r="C153" s="31">
        <v>767710.1</v>
      </c>
      <c r="D153" s="31">
        <f t="shared" si="4"/>
        <v>97.10726119258088</v>
      </c>
      <c r="E153" s="31">
        <v>760341.9</v>
      </c>
      <c r="F153" s="31">
        <f t="shared" si="5"/>
        <v>100.9690640486865</v>
      </c>
    </row>
    <row r="154" spans="1:6" s="35" customFormat="1" ht="12" outlineLevel="3">
      <c r="A154" s="6" t="s">
        <v>69</v>
      </c>
      <c r="B154" s="11">
        <v>386553.2</v>
      </c>
      <c r="C154" s="11">
        <v>365497.3</v>
      </c>
      <c r="D154" s="11">
        <f t="shared" si="4"/>
        <v>94.55291018157396</v>
      </c>
      <c r="E154" s="11">
        <v>536053.8</v>
      </c>
      <c r="F154" s="11">
        <f t="shared" si="5"/>
        <v>68.18295103961579</v>
      </c>
    </row>
    <row r="155" spans="1:6" s="35" customFormat="1" ht="12" outlineLevel="3">
      <c r="A155" s="6" t="s">
        <v>70</v>
      </c>
      <c r="B155" s="11">
        <v>1019101.7</v>
      </c>
      <c r="C155" s="11">
        <v>967541.1</v>
      </c>
      <c r="D155" s="11">
        <f t="shared" si="4"/>
        <v>94.94058345697981</v>
      </c>
      <c r="E155" s="11">
        <v>722966.2</v>
      </c>
      <c r="F155" s="11">
        <f t="shared" si="5"/>
        <v>133.82936850989717</v>
      </c>
    </row>
    <row r="156" spans="1:6" s="35" customFormat="1" ht="12" outlineLevel="3">
      <c r="A156" s="6" t="s">
        <v>71</v>
      </c>
      <c r="B156" s="11">
        <v>65592.8</v>
      </c>
      <c r="C156" s="11">
        <v>59471.1</v>
      </c>
      <c r="D156" s="11">
        <f t="shared" si="4"/>
        <v>90.66711590296495</v>
      </c>
      <c r="E156" s="11">
        <v>61886.3</v>
      </c>
      <c r="F156" s="11">
        <f t="shared" si="5"/>
        <v>96.09735918935208</v>
      </c>
    </row>
    <row r="157" spans="1:6" s="35" customFormat="1" ht="24" outlineLevel="3">
      <c r="A157" s="6" t="s">
        <v>72</v>
      </c>
      <c r="B157" s="11">
        <v>205.6</v>
      </c>
      <c r="C157" s="11">
        <v>12.6</v>
      </c>
      <c r="D157" s="11">
        <f t="shared" si="4"/>
        <v>6.1284046692607</v>
      </c>
      <c r="E157" s="11">
        <v>207.8</v>
      </c>
      <c r="F157" s="11">
        <f t="shared" si="5"/>
        <v>6.063522617901828</v>
      </c>
    </row>
    <row r="158" spans="1:6" s="35" customFormat="1" ht="12" outlineLevel="3">
      <c r="A158" s="6" t="s">
        <v>73</v>
      </c>
      <c r="B158" s="11">
        <v>33945.8</v>
      </c>
      <c r="C158" s="11">
        <v>31089</v>
      </c>
      <c r="D158" s="11">
        <f t="shared" si="4"/>
        <v>91.58423133347866</v>
      </c>
      <c r="E158" s="11">
        <v>25798.9</v>
      </c>
      <c r="F158" s="11">
        <f t="shared" si="5"/>
        <v>120.50513781595338</v>
      </c>
    </row>
    <row r="159" spans="1:6" s="35" customFormat="1" ht="12" outlineLevel="3">
      <c r="A159" s="6" t="s">
        <v>105</v>
      </c>
      <c r="B159" s="11">
        <v>784.9</v>
      </c>
      <c r="C159" s="11">
        <v>784.9</v>
      </c>
      <c r="D159" s="11">
        <f t="shared" si="4"/>
        <v>100</v>
      </c>
      <c r="E159" s="11">
        <v>0</v>
      </c>
      <c r="F159" s="11" t="s">
        <v>157</v>
      </c>
    </row>
    <row r="160" spans="1:6" s="5" customFormat="1" ht="12" outlineLevel="3">
      <c r="A160" s="3" t="s">
        <v>93</v>
      </c>
      <c r="B160" s="19">
        <f>B162</f>
        <v>112758.8</v>
      </c>
      <c r="C160" s="19">
        <f>C162</f>
        <v>98330.8</v>
      </c>
      <c r="D160" s="19">
        <f t="shared" si="4"/>
        <v>87.20454634139419</v>
      </c>
      <c r="E160" s="19">
        <f>E162</f>
        <v>98250.9</v>
      </c>
      <c r="F160" s="19">
        <f t="shared" si="5"/>
        <v>100.08132241027819</v>
      </c>
    </row>
    <row r="161" spans="1:6" s="20" customFormat="1" ht="12" outlineLevel="3">
      <c r="A161" s="33" t="s">
        <v>51</v>
      </c>
      <c r="B161" s="31">
        <v>69280.3</v>
      </c>
      <c r="C161" s="31">
        <v>67101.4</v>
      </c>
      <c r="D161" s="31">
        <f t="shared" si="4"/>
        <v>96.85495010847238</v>
      </c>
      <c r="E161" s="31">
        <v>66305.1</v>
      </c>
      <c r="F161" s="31">
        <f t="shared" si="5"/>
        <v>101.20096342513621</v>
      </c>
    </row>
    <row r="162" spans="1:6" s="35" customFormat="1" ht="12" outlineLevel="3">
      <c r="A162" s="6" t="s">
        <v>74</v>
      </c>
      <c r="B162" s="11">
        <v>112758.8</v>
      </c>
      <c r="C162" s="11">
        <v>98330.8</v>
      </c>
      <c r="D162" s="11">
        <f t="shared" si="4"/>
        <v>87.20454634139419</v>
      </c>
      <c r="E162" s="11">
        <v>98250.9</v>
      </c>
      <c r="F162" s="11">
        <f t="shared" si="5"/>
        <v>100.08132241027819</v>
      </c>
    </row>
    <row r="163" spans="1:6" s="5" customFormat="1" ht="12" outlineLevel="3">
      <c r="A163" s="3" t="s">
        <v>75</v>
      </c>
      <c r="B163" s="19">
        <f>B165+B166+B167+B168</f>
        <v>108447.4</v>
      </c>
      <c r="C163" s="19">
        <f>C165+C166+C167+C168</f>
        <v>100968.8</v>
      </c>
      <c r="D163" s="19">
        <f t="shared" si="4"/>
        <v>93.10393794595353</v>
      </c>
      <c r="E163" s="19">
        <f>E165+E166+E167+E168</f>
        <v>108327.7</v>
      </c>
      <c r="F163" s="19">
        <f t="shared" si="5"/>
        <v>93.20681598520046</v>
      </c>
    </row>
    <row r="164" spans="1:6" s="20" customFormat="1" ht="12" outlineLevel="3">
      <c r="A164" s="33" t="s">
        <v>51</v>
      </c>
      <c r="B164" s="31">
        <v>5921.6</v>
      </c>
      <c r="C164" s="31">
        <v>5921.6</v>
      </c>
      <c r="D164" s="31">
        <f t="shared" si="4"/>
        <v>100</v>
      </c>
      <c r="E164" s="31">
        <v>5776.6</v>
      </c>
      <c r="F164" s="31">
        <f t="shared" si="5"/>
        <v>102.5101270643631</v>
      </c>
    </row>
    <row r="165" spans="1:6" s="35" customFormat="1" ht="12" outlineLevel="3">
      <c r="A165" s="6" t="s">
        <v>76</v>
      </c>
      <c r="B165" s="11">
        <v>10257</v>
      </c>
      <c r="C165" s="11">
        <v>10192.5</v>
      </c>
      <c r="D165" s="11">
        <f t="shared" si="4"/>
        <v>99.3711611582334</v>
      </c>
      <c r="E165" s="11">
        <v>8632.3</v>
      </c>
      <c r="F165" s="11">
        <f t="shared" si="5"/>
        <v>118.07397796647476</v>
      </c>
    </row>
    <row r="166" spans="1:6" s="35" customFormat="1" ht="12" outlineLevel="3">
      <c r="A166" s="6" t="s">
        <v>77</v>
      </c>
      <c r="B166" s="11">
        <v>52336.2</v>
      </c>
      <c r="C166" s="11">
        <v>46160.8</v>
      </c>
      <c r="D166" s="11">
        <f t="shared" si="4"/>
        <v>88.20051895246503</v>
      </c>
      <c r="E166" s="11">
        <v>52653.1</v>
      </c>
      <c r="F166" s="11">
        <f t="shared" si="5"/>
        <v>87.66967187117189</v>
      </c>
    </row>
    <row r="167" spans="1:6" s="35" customFormat="1" ht="12" outlineLevel="3">
      <c r="A167" s="6" t="s">
        <v>78</v>
      </c>
      <c r="B167" s="11">
        <v>39358</v>
      </c>
      <c r="C167" s="11">
        <v>38126.5</v>
      </c>
      <c r="D167" s="11">
        <f t="shared" si="4"/>
        <v>96.87103003201383</v>
      </c>
      <c r="E167" s="11">
        <v>40220.5</v>
      </c>
      <c r="F167" s="11">
        <f t="shared" si="5"/>
        <v>94.79369973023707</v>
      </c>
    </row>
    <row r="168" spans="1:6" s="35" customFormat="1" ht="12" outlineLevel="3">
      <c r="A168" s="6" t="s">
        <v>79</v>
      </c>
      <c r="B168" s="11">
        <v>6496.2</v>
      </c>
      <c r="C168" s="11">
        <v>6489</v>
      </c>
      <c r="D168" s="11">
        <f t="shared" si="4"/>
        <v>99.88916597395401</v>
      </c>
      <c r="E168" s="11">
        <v>6821.8</v>
      </c>
      <c r="F168" s="11">
        <f t="shared" si="5"/>
        <v>95.12152217889707</v>
      </c>
    </row>
    <row r="169" spans="1:6" s="5" customFormat="1" ht="12" outlineLevel="3">
      <c r="A169" s="3" t="s">
        <v>80</v>
      </c>
      <c r="B169" s="19">
        <f>B172+B171</f>
        <v>72793.4</v>
      </c>
      <c r="C169" s="19">
        <f>C172+C171</f>
        <v>50462.9</v>
      </c>
      <c r="D169" s="19">
        <f t="shared" si="4"/>
        <v>69.32345514840632</v>
      </c>
      <c r="E169" s="19">
        <f>E172+E171</f>
        <v>56472.6</v>
      </c>
      <c r="F169" s="19">
        <f t="shared" si="5"/>
        <v>89.35820203071933</v>
      </c>
    </row>
    <row r="170" spans="1:6" s="20" customFormat="1" ht="12" outlineLevel="3">
      <c r="A170" s="33" t="s">
        <v>51</v>
      </c>
      <c r="B170" s="31">
        <v>38532.6</v>
      </c>
      <c r="C170" s="31">
        <v>37543.2</v>
      </c>
      <c r="D170" s="31">
        <f t="shared" si="4"/>
        <v>97.43230407499104</v>
      </c>
      <c r="E170" s="31">
        <v>36102.1</v>
      </c>
      <c r="F170" s="31">
        <f t="shared" si="5"/>
        <v>103.99173455283763</v>
      </c>
    </row>
    <row r="171" spans="1:6" s="20" customFormat="1" ht="12" outlineLevel="3">
      <c r="A171" s="6" t="s">
        <v>81</v>
      </c>
      <c r="B171" s="11">
        <v>25032.9</v>
      </c>
      <c r="C171" s="11">
        <v>23241.7</v>
      </c>
      <c r="D171" s="11">
        <f t="shared" si="4"/>
        <v>92.84461648470612</v>
      </c>
      <c r="E171" s="11">
        <v>24169.6</v>
      </c>
      <c r="F171" s="11">
        <f t="shared" si="5"/>
        <v>96.16087978286775</v>
      </c>
    </row>
    <row r="172" spans="1:6" s="35" customFormat="1" ht="12" outlineLevel="3">
      <c r="A172" s="6" t="s">
        <v>82</v>
      </c>
      <c r="B172" s="11">
        <v>47760.5</v>
      </c>
      <c r="C172" s="11">
        <v>27221.2</v>
      </c>
      <c r="D172" s="11">
        <f t="shared" si="4"/>
        <v>56.99521571172831</v>
      </c>
      <c r="E172" s="11">
        <v>32303</v>
      </c>
      <c r="F172" s="11">
        <f t="shared" si="5"/>
        <v>84.26833421044485</v>
      </c>
    </row>
    <row r="173" spans="1:6" s="5" customFormat="1" ht="12" outlineLevel="3">
      <c r="A173" s="3" t="s">
        <v>83</v>
      </c>
      <c r="B173" s="19">
        <f>B175</f>
        <v>2854.7</v>
      </c>
      <c r="C173" s="19">
        <f>C175</f>
        <v>2854.7</v>
      </c>
      <c r="D173" s="19">
        <f t="shared" si="4"/>
        <v>100</v>
      </c>
      <c r="E173" s="19">
        <f>E175</f>
        <v>2438.4</v>
      </c>
      <c r="F173" s="19">
        <f t="shared" si="5"/>
        <v>117.07267060367452</v>
      </c>
    </row>
    <row r="174" spans="1:6" s="20" customFormat="1" ht="12" outlineLevel="3">
      <c r="A174" s="33" t="s">
        <v>51</v>
      </c>
      <c r="B174" s="31">
        <v>964.7</v>
      </c>
      <c r="C174" s="31">
        <v>964.7</v>
      </c>
      <c r="D174" s="31">
        <f t="shared" si="4"/>
        <v>100</v>
      </c>
      <c r="E174" s="31">
        <v>921.4</v>
      </c>
      <c r="F174" s="31">
        <f t="shared" si="5"/>
        <v>104.699370523117</v>
      </c>
    </row>
    <row r="175" spans="1:6" s="35" customFormat="1" ht="12" outlineLevel="3">
      <c r="A175" s="6" t="s">
        <v>84</v>
      </c>
      <c r="B175" s="11">
        <v>2854.7</v>
      </c>
      <c r="C175" s="11">
        <v>2854.7</v>
      </c>
      <c r="D175" s="11">
        <f t="shared" si="4"/>
        <v>100</v>
      </c>
      <c r="E175" s="11">
        <v>2438.4</v>
      </c>
      <c r="F175" s="11">
        <f t="shared" si="5"/>
        <v>117.07267060367452</v>
      </c>
    </row>
    <row r="176" spans="1:6" s="5" customFormat="1" ht="12" outlineLevel="3">
      <c r="A176" s="3" t="s">
        <v>94</v>
      </c>
      <c r="B176" s="19">
        <f>B177</f>
        <v>6169</v>
      </c>
      <c r="C176" s="19">
        <f>C177</f>
        <v>5347.5</v>
      </c>
      <c r="D176" s="19">
        <f t="shared" si="4"/>
        <v>86.68341708542714</v>
      </c>
      <c r="E176" s="19">
        <f>E177</f>
        <v>5928.9</v>
      </c>
      <c r="F176" s="19">
        <f t="shared" si="5"/>
        <v>90.1937964883874</v>
      </c>
    </row>
    <row r="177" spans="1:6" s="35" customFormat="1" ht="12" outlineLevel="3">
      <c r="A177" s="6" t="s">
        <v>95</v>
      </c>
      <c r="B177" s="11">
        <v>6169</v>
      </c>
      <c r="C177" s="11">
        <v>5347.5</v>
      </c>
      <c r="D177" s="11">
        <f t="shared" si="4"/>
        <v>86.68341708542714</v>
      </c>
      <c r="E177" s="11">
        <v>5928.9</v>
      </c>
      <c r="F177" s="11">
        <f t="shared" si="5"/>
        <v>90.1937964883874</v>
      </c>
    </row>
    <row r="178" spans="1:6" s="5" customFormat="1" ht="12" outlineLevel="3">
      <c r="A178" s="3" t="s">
        <v>85</v>
      </c>
      <c r="B178" s="19">
        <f>B118+B133+B140+B145+B152+B160+B163+B169+B173+B176</f>
        <v>2574086.3</v>
      </c>
      <c r="C178" s="19">
        <f>C118+C133+C140+C145+C152+C160+C163+C169+C173+C176</f>
        <v>2407759.4</v>
      </c>
      <c r="D178" s="19">
        <f t="shared" si="4"/>
        <v>93.53841011468808</v>
      </c>
      <c r="E178" s="19">
        <f>E118+E133+E140+E145+E152+E160+E163+E169+E173+E176</f>
        <v>2109557.1999999997</v>
      </c>
      <c r="F178" s="19">
        <f t="shared" si="5"/>
        <v>114.13577218953816</v>
      </c>
    </row>
    <row r="179" spans="1:6" s="20" customFormat="1" ht="12" outlineLevel="3">
      <c r="A179" s="34" t="s">
        <v>51</v>
      </c>
      <c r="B179" s="32">
        <f>B120+B122+B124+B128+B132+B134+B143+B146+B153+B161+B164+B170+B174+B126</f>
        <v>1170109.7000000002</v>
      </c>
      <c r="C179" s="32">
        <f>C120+C122+C124+C128+C132+C134+C143+C146+C153+C161+C164+C170+C174+C126</f>
        <v>1128433.9</v>
      </c>
      <c r="D179" s="31">
        <f t="shared" si="4"/>
        <v>96.43829975941568</v>
      </c>
      <c r="E179" s="32">
        <f>E120+E122+E124+E128+E132+E134+E143+E146+E153+E161+E164+E170+E174+E126</f>
        <v>1108545.4000000001</v>
      </c>
      <c r="F179" s="31">
        <f t="shared" si="5"/>
        <v>101.79410784619193</v>
      </c>
    </row>
    <row r="180" spans="1:6" s="5" customFormat="1" ht="12" outlineLevel="3">
      <c r="A180" s="3" t="s">
        <v>86</v>
      </c>
      <c r="B180" s="19">
        <v>-136657.1</v>
      </c>
      <c r="C180" s="19">
        <f>C116-C178</f>
        <v>-5166.199999999721</v>
      </c>
      <c r="D180" s="19" t="s">
        <v>87</v>
      </c>
      <c r="E180" s="19">
        <f>E116-E178</f>
        <v>8875.80000000028</v>
      </c>
      <c r="F180" s="19" t="s">
        <v>87</v>
      </c>
    </row>
    <row r="181" spans="1:6" s="5" customFormat="1" ht="12" outlineLevel="3">
      <c r="A181" s="3" t="s">
        <v>133</v>
      </c>
      <c r="B181" s="19">
        <v>136657.1</v>
      </c>
      <c r="C181" s="19">
        <v>5166.2</v>
      </c>
      <c r="D181" s="19" t="s">
        <v>87</v>
      </c>
      <c r="E181" s="19">
        <v>-8875.8</v>
      </c>
      <c r="F181" s="19" t="s">
        <v>87</v>
      </c>
    </row>
    <row r="182" spans="1:6" s="5" customFormat="1" ht="12" outlineLevel="3">
      <c r="A182" s="21"/>
      <c r="B182" s="22"/>
      <c r="C182" s="22"/>
      <c r="D182" s="22"/>
      <c r="E182" s="22"/>
      <c r="F182" s="22"/>
    </row>
    <row r="183" spans="2:5" ht="12">
      <c r="B183" s="23"/>
      <c r="C183" s="23"/>
      <c r="E183" s="24"/>
    </row>
    <row r="184" spans="1:6" ht="12.75">
      <c r="A184" s="42" t="s">
        <v>154</v>
      </c>
      <c r="B184" s="43"/>
      <c r="E184" s="37" t="s">
        <v>88</v>
      </c>
      <c r="F184" s="37"/>
    </row>
  </sheetData>
  <sheetProtection selectLockedCells="1" selectUnlockedCells="1"/>
  <mergeCells count="7">
    <mergeCell ref="A3:F3"/>
    <mergeCell ref="E184:F184"/>
    <mergeCell ref="A2:F2"/>
    <mergeCell ref="A4:F4"/>
    <mergeCell ref="A117:F117"/>
    <mergeCell ref="A7:F7"/>
    <mergeCell ref="A184:B184"/>
  </mergeCells>
  <printOptions horizontalCentered="1"/>
  <pageMargins left="0.7874015748031497" right="0.5905511811023623" top="0.5905511811023623" bottom="0.5905511811023623" header="0" footer="0"/>
  <pageSetup fitToHeight="5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Ханова Татьяна Владимировна</dc:creator>
  <cp:keywords/>
  <dc:description/>
  <cp:lastModifiedBy>Татьяна С. Ковалева</cp:lastModifiedBy>
  <cp:lastPrinted>2023-05-26T13:23:18Z</cp:lastPrinted>
  <dcterms:created xsi:type="dcterms:W3CDTF">2021-03-31T13:38:29Z</dcterms:created>
  <dcterms:modified xsi:type="dcterms:W3CDTF">2023-05-26T13:31:20Z</dcterms:modified>
  <cp:category/>
  <cp:version/>
  <cp:contentType/>
  <cp:contentStatus/>
</cp:coreProperties>
</file>